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4\Paper\202302_海技研報告_JBC\"/>
    </mc:Choice>
  </mc:AlternateContent>
  <xr:revisionPtr revIDLastSave="0" documentId="13_ncr:1_{20B2F228-DF94-42B2-8764-AD340594854B}" xr6:coauthVersionLast="47" xr6:coauthVersionMax="47" xr10:uidLastSave="{00000000-0000-0000-0000-000000000000}"/>
  <bookViews>
    <workbookView xWindow="18600" yWindow="0" windowWidth="32250" windowHeight="21000" activeTab="3" xr2:uid="{82A40634-20DF-4D23-9F01-4533261B146D}"/>
  </bookViews>
  <sheets>
    <sheet name="dimensions" sheetId="2" r:id="rId1"/>
    <sheet name="POT" sheetId="3" r:id="rId2"/>
    <sheet name="Designed full" sheetId="1" r:id="rId3"/>
    <sheet name="Ballast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1" i="1"/>
  <c r="R27" i="5"/>
  <c r="N27" i="5"/>
  <c r="K8" i="5"/>
  <c r="K6" i="5"/>
  <c r="R26" i="1" l="1"/>
  <c r="N26" i="1"/>
  <c r="K8" i="1"/>
  <c r="K6" i="1"/>
  <c r="M23" i="2"/>
  <c r="M21" i="2"/>
  <c r="K23" i="2" l="1"/>
  <c r="F4" i="2"/>
  <c r="K14" i="2" l="1"/>
  <c r="J13" i="2"/>
  <c r="J12" i="2"/>
  <c r="J24" i="2"/>
  <c r="L20" i="2"/>
  <c r="L21" i="2"/>
  <c r="L22" i="2"/>
  <c r="L19" i="2"/>
  <c r="L24" i="2"/>
  <c r="L18" i="2"/>
  <c r="L23" i="2"/>
  <c r="J23" i="2"/>
  <c r="J7" i="2"/>
  <c r="J18" i="2"/>
  <c r="J8" i="2"/>
  <c r="J19" i="2"/>
  <c r="J9" i="2"/>
  <c r="J20" i="2"/>
  <c r="J10" i="2"/>
  <c r="J22" i="2"/>
</calcChain>
</file>

<file path=xl/sharedStrings.xml><?xml version="1.0" encoding="utf-8"?>
<sst xmlns="http://schemas.openxmlformats.org/spreadsheetml/2006/main" count="440" uniqueCount="209">
  <si>
    <t>JBC</t>
    <phoneticPr fontId="1"/>
  </si>
  <si>
    <t>Designed full condition</t>
    <phoneticPr fontId="1"/>
  </si>
  <si>
    <t xml:space="preserve">CONDITION = </t>
    <phoneticPr fontId="1"/>
  </si>
  <si>
    <t>Design Full</t>
  </si>
  <si>
    <r>
      <t>ν(m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/s) = </t>
    </r>
    <phoneticPr fontId="1"/>
  </si>
  <si>
    <r>
      <t>1.2520</t>
    </r>
    <r>
      <rPr>
        <sz val="11"/>
        <rFont val="ＭＳ Ｐ明朝"/>
        <family val="1"/>
        <charset val="128"/>
      </rPr>
      <t>×</t>
    </r>
    <r>
      <rPr>
        <sz val="11"/>
        <rFont val="Times New Roman"/>
        <family val="1"/>
      </rPr>
      <t>10</t>
    </r>
    <r>
      <rPr>
        <vertAlign val="superscript"/>
        <sz val="11"/>
        <rFont val="Times New Roman"/>
        <family val="1"/>
      </rPr>
      <t>-6</t>
    </r>
    <phoneticPr fontId="1"/>
  </si>
  <si>
    <t xml:space="preserve">RUDDER = </t>
    <phoneticPr fontId="1"/>
  </si>
  <si>
    <t>Mariner</t>
  </si>
  <si>
    <r>
      <t>1.1892</t>
    </r>
    <r>
      <rPr>
        <sz val="11"/>
        <rFont val="ＭＳ Ｐ明朝"/>
        <family val="1"/>
        <charset val="128"/>
      </rPr>
      <t>×</t>
    </r>
    <r>
      <rPr>
        <sz val="11"/>
        <rFont val="Times New Roman"/>
        <family val="1"/>
      </rPr>
      <t>10</t>
    </r>
    <r>
      <rPr>
        <vertAlign val="superscript"/>
        <sz val="11"/>
        <rFont val="Times New Roman"/>
        <family val="1"/>
      </rPr>
      <t>-6</t>
    </r>
    <phoneticPr fontId="1"/>
  </si>
  <si>
    <t xml:space="preserve">ANALSYS METHOD = </t>
    <phoneticPr fontId="1"/>
  </si>
  <si>
    <t>3 DIM.EXTRAPOLATION</t>
    <phoneticPr fontId="1"/>
  </si>
  <si>
    <t xml:space="preserve">Total No. of Exp.Data = </t>
    <phoneticPr fontId="1"/>
  </si>
  <si>
    <t xml:space="preserve">METHOD OF NON DIM. = </t>
    <phoneticPr fontId="1"/>
  </si>
  <si>
    <r>
      <t>Wetted surface 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phoneticPr fontId="1"/>
  </si>
  <si>
    <t xml:space="preserve">FRICTIONAL RESISTANCE COEFF. = </t>
    <phoneticPr fontId="1"/>
  </si>
  <si>
    <t>SCHOENHERR</t>
  </si>
  <si>
    <t>EHP</t>
    <phoneticPr fontId="6"/>
  </si>
  <si>
    <t>[knot]</t>
    <phoneticPr fontId="6"/>
  </si>
  <si>
    <r>
      <t>[×10</t>
    </r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]</t>
    </r>
    <phoneticPr fontId="6"/>
  </si>
  <si>
    <r>
      <t>[×10</t>
    </r>
    <r>
      <rPr>
        <vertAlign val="superscript"/>
        <sz val="11"/>
        <rFont val="Times New Roman"/>
        <family val="1"/>
      </rPr>
      <t>9</t>
    </r>
    <r>
      <rPr>
        <sz val="11"/>
        <rFont val="Times New Roman"/>
        <family val="1"/>
      </rPr>
      <t>]</t>
    </r>
    <phoneticPr fontId="6"/>
  </si>
  <si>
    <r>
      <t>[×10</t>
    </r>
    <r>
      <rPr>
        <vertAlign val="superscript"/>
        <sz val="11"/>
        <rFont val="Times New Roman"/>
        <family val="1"/>
      </rPr>
      <t>-3</t>
    </r>
    <r>
      <rPr>
        <sz val="11"/>
        <rFont val="Times New Roman"/>
        <family val="1"/>
      </rPr>
      <t>]</t>
    </r>
    <phoneticPr fontId="6"/>
  </si>
  <si>
    <t>[PS]</t>
    <phoneticPr fontId="6"/>
  </si>
  <si>
    <t>[kW]</t>
    <phoneticPr fontId="6"/>
  </si>
  <si>
    <t>MODEL SHIP NO.</t>
  </si>
  <si>
    <t>SCALE</t>
  </si>
  <si>
    <t>MODEL/SHIP</t>
  </si>
  <si>
    <t>PRINCIPAL DIMENSION</t>
  </si>
  <si>
    <t>MODEL</t>
  </si>
  <si>
    <t>SHIP</t>
  </si>
  <si>
    <t>LENGTH BETWEEN PERPENDICULARS</t>
  </si>
  <si>
    <t>LENGTH ON DESIGNED LOAD WATER LINE</t>
  </si>
  <si>
    <t>BREADTH</t>
  </si>
  <si>
    <t>DEPTH</t>
  </si>
  <si>
    <t>DRAFT (DESIGN)</t>
  </si>
  <si>
    <t>TEST CONDITION</t>
  </si>
  <si>
    <t>DRAFT</t>
  </si>
  <si>
    <t>AFT</t>
  </si>
  <si>
    <t>MIDSHIP</t>
  </si>
  <si>
    <t>FORE</t>
  </si>
  <si>
    <t>TRIM</t>
  </si>
  <si>
    <t>DISPLACEMENT VOLUME</t>
  </si>
  <si>
    <t>DISPLACEMENT</t>
  </si>
  <si>
    <t>WETTED SURFACE AREA</t>
  </si>
  <si>
    <t>L.C.B. IN % FROM MIDSHIP</t>
  </si>
  <si>
    <t>( AFT(+),  FORE(-) )</t>
  </si>
  <si>
    <t>(%)</t>
  </si>
  <si>
    <t>(WITH ALL APPENDAGES*)</t>
    <phoneticPr fontId="1"/>
  </si>
  <si>
    <t>* Appendage includs rudder and bilge keels.</t>
    <phoneticPr fontId="1"/>
  </si>
  <si>
    <t>Ballast Cond.</t>
    <phoneticPr fontId="1"/>
  </si>
  <si>
    <t>Designed Full</t>
    <phoneticPr fontId="1"/>
  </si>
  <si>
    <t>BILGE KEEL</t>
    <phoneticPr fontId="1"/>
  </si>
  <si>
    <t>LENGTH</t>
    <phoneticPr fontId="1"/>
  </si>
  <si>
    <t>THICKNESS</t>
    <phoneticPr fontId="1"/>
  </si>
  <si>
    <t>J</t>
  </si>
  <si>
    <t>[-]</t>
  </si>
  <si>
    <t>Item</t>
  </si>
  <si>
    <t>Value</t>
  </si>
  <si>
    <t>Dipping Coeff.</t>
  </si>
  <si>
    <t>DF</t>
    <phoneticPr fontId="6"/>
  </si>
  <si>
    <t>DA</t>
    <phoneticPr fontId="6"/>
  </si>
  <si>
    <t>[-]</t>
    <phoneticPr fontId="1"/>
  </si>
  <si>
    <t>[%Lpp]</t>
    <phoneticPr fontId="1"/>
  </si>
  <si>
    <t>Desigend Full</t>
  </si>
  <si>
    <t>ΔR</t>
  </si>
  <si>
    <t>T</t>
    <phoneticPr fontId="1"/>
  </si>
  <si>
    <t>Q</t>
    <phoneticPr fontId="1"/>
  </si>
  <si>
    <t>n</t>
    <phoneticPr fontId="1"/>
  </si>
  <si>
    <t>L.F.</t>
  </si>
  <si>
    <t>SFC</t>
  </si>
  <si>
    <t>J</t>
    <phoneticPr fontId="1"/>
  </si>
  <si>
    <t>(m/s)</t>
  </si>
  <si>
    <t>(rps)</t>
  </si>
  <si>
    <r>
      <t>(×10</t>
    </r>
    <r>
      <rPr>
        <vertAlign val="superscript"/>
        <sz val="11"/>
        <rFont val="Times New Roman"/>
        <family val="1"/>
      </rPr>
      <t>-3</t>
    </r>
    <r>
      <rPr>
        <sz val="11"/>
        <rFont val="Times New Roman"/>
        <family val="1"/>
      </rPr>
      <t>)</t>
    </r>
    <phoneticPr fontId="1"/>
  </si>
  <si>
    <r>
      <t>(×10</t>
    </r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)</t>
    </r>
    <phoneticPr fontId="1"/>
  </si>
  <si>
    <t>(knot)</t>
    <phoneticPr fontId="1"/>
  </si>
  <si>
    <t>Ballast load condition</t>
    <phoneticPr fontId="1"/>
  </si>
  <si>
    <t>Ballast</t>
  </si>
  <si>
    <r>
      <t>1.1568</t>
    </r>
    <r>
      <rPr>
        <sz val="11"/>
        <rFont val="ＭＳ Ｐ明朝"/>
        <family val="1"/>
        <charset val="128"/>
      </rPr>
      <t>×</t>
    </r>
    <r>
      <rPr>
        <sz val="11"/>
        <rFont val="Times New Roman"/>
        <family val="1"/>
      </rPr>
      <t>10</t>
    </r>
    <r>
      <rPr>
        <vertAlign val="superscript"/>
        <sz val="11"/>
        <rFont val="Times New Roman"/>
        <family val="1"/>
      </rPr>
      <t>-6</t>
    </r>
    <phoneticPr fontId="1"/>
  </si>
  <si>
    <t>(knot)</t>
    <phoneticPr fontId="6"/>
  </si>
  <si>
    <r>
      <t>(×10</t>
    </r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)</t>
    </r>
    <phoneticPr fontId="6"/>
  </si>
  <si>
    <r>
      <t>(×10</t>
    </r>
    <r>
      <rPr>
        <vertAlign val="superscript"/>
        <sz val="11"/>
        <rFont val="Times New Roman"/>
        <family val="1"/>
      </rPr>
      <t>9</t>
    </r>
    <r>
      <rPr>
        <sz val="11"/>
        <rFont val="Times New Roman"/>
        <family val="1"/>
      </rPr>
      <t>)</t>
    </r>
    <phoneticPr fontId="6"/>
  </si>
  <si>
    <r>
      <t>(×10</t>
    </r>
    <r>
      <rPr>
        <vertAlign val="superscript"/>
        <sz val="11"/>
        <rFont val="Times New Roman"/>
        <family val="1"/>
      </rPr>
      <t>-3</t>
    </r>
    <r>
      <rPr>
        <sz val="11"/>
        <rFont val="Times New Roman"/>
        <family val="1"/>
      </rPr>
      <t>)</t>
    </r>
    <phoneticPr fontId="6"/>
  </si>
  <si>
    <t>(PS)</t>
    <phoneticPr fontId="6"/>
  </si>
  <si>
    <t>(kW)</t>
    <phoneticPr fontId="6"/>
  </si>
  <si>
    <t xml:space="preserve">M.S.No. = </t>
    <phoneticPr fontId="1"/>
  </si>
  <si>
    <t xml:space="preserve">M.P.No. = </t>
    <phoneticPr fontId="1"/>
  </si>
  <si>
    <r>
      <t>0.60×10</t>
    </r>
    <r>
      <rPr>
        <vertAlign val="superscript"/>
        <sz val="11"/>
        <rFont val="Times New Roman"/>
        <family val="1"/>
      </rPr>
      <t>6</t>
    </r>
    <phoneticPr fontId="1"/>
  </si>
  <si>
    <r>
      <t>1.15370</t>
    </r>
    <r>
      <rPr>
        <sz val="11"/>
        <rFont val="ＭＳ Ｐ明朝"/>
        <family val="1"/>
        <charset val="128"/>
      </rPr>
      <t>×</t>
    </r>
    <r>
      <rPr>
        <sz val="11"/>
        <rFont val="Times New Roman"/>
        <family val="1"/>
      </rPr>
      <t>10</t>
    </r>
    <r>
      <rPr>
        <vertAlign val="superscript"/>
        <sz val="11"/>
        <rFont val="Times New Roman"/>
        <family val="1"/>
      </rPr>
      <t>-6</t>
    </r>
    <phoneticPr fontId="1"/>
  </si>
  <si>
    <r>
      <t>1.1892×10</t>
    </r>
    <r>
      <rPr>
        <vertAlign val="superscript"/>
        <sz val="11"/>
        <rFont val="Times New Roman"/>
        <family val="1"/>
      </rPr>
      <t>-6</t>
    </r>
    <phoneticPr fontId="1"/>
  </si>
  <si>
    <t>(N)</t>
    <phoneticPr fontId="1"/>
  </si>
  <si>
    <r>
      <t>(N</t>
    </r>
    <r>
      <rPr>
        <sz val="11"/>
        <rFont val="ＭＳ Ｐ明朝"/>
        <family val="1"/>
        <charset val="128"/>
      </rPr>
      <t>・</t>
    </r>
    <r>
      <rPr>
        <sz val="11"/>
        <rFont val="Times New Roman"/>
        <family val="1"/>
      </rPr>
      <t>m)</t>
    </r>
    <phoneticPr fontId="1"/>
  </si>
  <si>
    <r>
      <t>(N</t>
    </r>
    <r>
      <rPr>
        <sz val="11"/>
        <rFont val="ＭＳ Ｐ明朝"/>
        <family val="1"/>
        <charset val="128"/>
      </rPr>
      <t>・</t>
    </r>
    <r>
      <rPr>
        <sz val="11"/>
        <rFont val="Times New Roman"/>
        <family val="1"/>
      </rPr>
      <t>m)</t>
    </r>
    <phoneticPr fontId="1"/>
  </si>
  <si>
    <r>
      <t>η</t>
    </r>
    <r>
      <rPr>
        <vertAlign val="subscript"/>
        <sz val="11"/>
        <color theme="1"/>
        <rFont val="游ゴシック"/>
        <family val="3"/>
        <charset val="128"/>
        <scheme val="minor"/>
      </rPr>
      <t>o</t>
    </r>
    <phoneticPr fontId="1"/>
  </si>
  <si>
    <r>
      <t>L</t>
    </r>
    <r>
      <rPr>
        <i/>
        <vertAlign val="subscript"/>
        <sz val="11"/>
        <rFont val="Times New Roman"/>
        <family val="1"/>
      </rPr>
      <t>PP</t>
    </r>
    <phoneticPr fontId="1"/>
  </si>
  <si>
    <r>
      <rPr>
        <i/>
        <sz val="11"/>
        <rFont val="Times New Roman"/>
        <family val="1"/>
      </rPr>
      <t>L</t>
    </r>
    <r>
      <rPr>
        <i/>
        <vertAlign val="subscript"/>
        <sz val="11"/>
        <rFont val="Times New Roman"/>
        <family val="1"/>
      </rPr>
      <t>WL</t>
    </r>
    <phoneticPr fontId="1"/>
  </si>
  <si>
    <t>B</t>
    <phoneticPr fontId="1"/>
  </si>
  <si>
    <t>D</t>
    <phoneticPr fontId="1"/>
  </si>
  <si>
    <r>
      <rPr>
        <i/>
        <sz val="11"/>
        <rFont val="Times New Roman"/>
        <family val="1"/>
      </rPr>
      <t>d</t>
    </r>
    <r>
      <rPr>
        <i/>
        <vertAlign val="subscript"/>
        <sz val="11"/>
        <rFont val="Times New Roman"/>
        <family val="1"/>
      </rPr>
      <t>design</t>
    </r>
    <phoneticPr fontId="1"/>
  </si>
  <si>
    <r>
      <rPr>
        <i/>
        <sz val="11"/>
        <color theme="1"/>
        <rFont val="Times New Roman"/>
        <family val="1"/>
      </rPr>
      <t>L</t>
    </r>
    <r>
      <rPr>
        <i/>
        <vertAlign val="subscript"/>
        <sz val="11"/>
        <color theme="1"/>
        <rFont val="Times New Roman"/>
        <family val="1"/>
      </rPr>
      <t>BK</t>
    </r>
    <phoneticPr fontId="1"/>
  </si>
  <si>
    <r>
      <rPr>
        <i/>
        <sz val="11"/>
        <rFont val="Times New Roman"/>
        <family val="1"/>
      </rPr>
      <t>B</t>
    </r>
    <r>
      <rPr>
        <vertAlign val="subscript"/>
        <sz val="11"/>
        <color theme="1"/>
        <rFont val="游ゴシック"/>
        <family val="3"/>
        <charset val="128"/>
        <scheme val="minor"/>
      </rPr>
      <t>BK</t>
    </r>
    <phoneticPr fontId="1"/>
  </si>
  <si>
    <r>
      <rPr>
        <i/>
        <sz val="11"/>
        <rFont val="Times New Roman"/>
        <family val="1"/>
      </rPr>
      <t>T</t>
    </r>
    <r>
      <rPr>
        <i/>
        <vertAlign val="subscript"/>
        <sz val="11"/>
        <rFont val="Times New Roman"/>
        <family val="1"/>
      </rPr>
      <t>BK</t>
    </r>
    <phoneticPr fontId="1"/>
  </si>
  <si>
    <t>(m)</t>
    <phoneticPr fontId="1"/>
  </si>
  <si>
    <t>Unit</t>
    <phoneticPr fontId="1"/>
  </si>
  <si>
    <r>
      <t>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  <phoneticPr fontId="1"/>
  </si>
  <si>
    <t>(kton)</t>
    <phoneticPr fontId="1"/>
  </si>
  <si>
    <r>
      <t>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</t>
    </r>
    <phoneticPr fontId="1"/>
  </si>
  <si>
    <r>
      <t xml:space="preserve">Diameter </t>
    </r>
    <r>
      <rPr>
        <i/>
        <sz val="11"/>
        <color theme="1"/>
        <rFont val="游ゴシック"/>
        <family val="3"/>
        <charset val="128"/>
        <scheme val="minor"/>
      </rPr>
      <t>D</t>
    </r>
    <r>
      <rPr>
        <i/>
        <vertAlign val="subscript"/>
        <sz val="11"/>
        <color theme="1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 [m]</t>
    </r>
    <phoneticPr fontId="1"/>
  </si>
  <si>
    <r>
      <t xml:space="preserve">Pitch ratio </t>
    </r>
    <r>
      <rPr>
        <i/>
        <sz val="11"/>
        <color theme="1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/ </t>
    </r>
    <r>
      <rPr>
        <i/>
        <sz val="11"/>
        <color theme="1"/>
        <rFont val="游ゴシック"/>
        <family val="3"/>
        <charset val="128"/>
        <scheme val="minor"/>
      </rPr>
      <t>D</t>
    </r>
    <r>
      <rPr>
        <i/>
        <vertAlign val="subscript"/>
        <sz val="11"/>
        <color theme="1"/>
        <rFont val="游ゴシック"/>
        <family val="3"/>
        <charset val="128"/>
        <scheme val="minor"/>
      </rPr>
      <t>p</t>
    </r>
    <r>
      <rPr>
        <sz val="11"/>
        <color theme="1"/>
        <rFont val="游ゴシック"/>
        <family val="2"/>
        <charset val="128"/>
        <scheme val="minor"/>
      </rPr>
      <t xml:space="preserve"> [-]</t>
    </r>
    <phoneticPr fontId="1"/>
  </si>
  <si>
    <r>
      <t xml:space="preserve">Expanded area ratio </t>
    </r>
    <r>
      <rPr>
        <i/>
        <sz val="11"/>
        <color theme="1"/>
        <rFont val="游ゴシック"/>
        <family val="3"/>
        <charset val="128"/>
        <scheme val="minor"/>
      </rPr>
      <t>a</t>
    </r>
    <r>
      <rPr>
        <i/>
        <vertAlign val="subscript"/>
        <sz val="11"/>
        <color theme="1"/>
        <rFont val="游ゴシック"/>
        <family val="3"/>
        <charset val="128"/>
        <scheme val="minor"/>
      </rPr>
      <t>E</t>
    </r>
    <r>
      <rPr>
        <sz val="11"/>
        <color theme="1"/>
        <rFont val="游ゴシック"/>
        <family val="2"/>
        <charset val="128"/>
        <scheme val="minor"/>
      </rPr>
      <t xml:space="preserve"> [-]</t>
    </r>
    <phoneticPr fontId="1"/>
  </si>
  <si>
    <r>
      <t xml:space="preserve">Blade's number </t>
    </r>
    <r>
      <rPr>
        <i/>
        <sz val="11"/>
        <color theme="1"/>
        <rFont val="游ゴシック"/>
        <family val="3"/>
        <charset val="128"/>
        <scheme val="minor"/>
      </rPr>
      <t>Z</t>
    </r>
    <r>
      <rPr>
        <sz val="11"/>
        <color theme="1"/>
        <rFont val="游ゴシック"/>
        <family val="2"/>
        <charset val="128"/>
        <scheme val="minor"/>
      </rPr>
      <t xml:space="preserve"> [-]</t>
    </r>
    <phoneticPr fontId="1"/>
  </si>
  <si>
    <r>
      <t xml:space="preserve">Boss ratio </t>
    </r>
    <r>
      <rPr>
        <i/>
        <sz val="11"/>
        <color theme="1"/>
        <rFont val="游ゴシック"/>
        <family val="3"/>
        <charset val="128"/>
        <scheme val="minor"/>
      </rPr>
      <t>B.R.</t>
    </r>
    <r>
      <rPr>
        <sz val="11"/>
        <color theme="1"/>
        <rFont val="游ゴシック"/>
        <family val="2"/>
        <charset val="128"/>
        <scheme val="minor"/>
      </rPr>
      <t xml:space="preserve"> [-]</t>
    </r>
    <phoneticPr fontId="1"/>
  </si>
  <si>
    <r>
      <t>K</t>
    </r>
    <r>
      <rPr>
        <vertAlign val="subscript"/>
        <sz val="11"/>
        <color theme="1"/>
        <rFont val="游ゴシック"/>
        <family val="3"/>
        <charset val="128"/>
        <scheme val="minor"/>
      </rPr>
      <t>T</t>
    </r>
    <phoneticPr fontId="1"/>
  </si>
  <si>
    <r>
      <t>10</t>
    </r>
    <r>
      <rPr>
        <i/>
        <sz val="11"/>
        <color theme="1"/>
        <rFont val="游ゴシック"/>
        <family val="3"/>
        <charset val="128"/>
        <scheme val="minor"/>
      </rPr>
      <t>K</t>
    </r>
    <r>
      <rPr>
        <i/>
        <vertAlign val="subscript"/>
        <sz val="11"/>
        <color theme="1"/>
        <rFont val="游ゴシック"/>
        <family val="3"/>
        <charset val="128"/>
        <scheme val="minor"/>
      </rPr>
      <t>Q</t>
    </r>
    <phoneticPr fontId="1"/>
  </si>
  <si>
    <t>Symbol</t>
    <phoneticPr fontId="1"/>
  </si>
  <si>
    <t>Remarks</t>
    <phoneticPr fontId="1"/>
  </si>
  <si>
    <t>Propeller advance ratio</t>
  </si>
  <si>
    <t>Propeller advance ratio</t>
    <phoneticPr fontId="1"/>
  </si>
  <si>
    <t>Thrust coefficient</t>
  </si>
  <si>
    <t>Thrust coefficient</t>
    <phoneticPr fontId="1"/>
  </si>
  <si>
    <r>
      <rPr>
        <i/>
        <sz val="11"/>
        <color theme="1"/>
        <rFont val="游ゴシック"/>
        <family val="3"/>
        <charset val="128"/>
        <scheme val="minor"/>
      </rPr>
      <t>K</t>
    </r>
    <r>
      <rPr>
        <i/>
        <vertAlign val="subscript"/>
        <sz val="11"/>
        <color theme="1"/>
        <rFont val="游ゴシック"/>
        <family val="3"/>
        <charset val="128"/>
        <scheme val="minor"/>
      </rPr>
      <t>Q</t>
    </r>
    <phoneticPr fontId="1"/>
  </si>
  <si>
    <t>Torque coeficient</t>
    <phoneticPr fontId="1"/>
  </si>
  <si>
    <t>Propeller efficiency in open water</t>
    <phoneticPr fontId="1"/>
  </si>
  <si>
    <t>[m/s]</t>
    <phoneticPr fontId="6"/>
  </si>
  <si>
    <r>
      <t>ρ(kg /m</t>
    </r>
    <r>
      <rPr>
        <vertAlign val="superscript"/>
        <sz val="11"/>
        <rFont val="游ゴシック"/>
        <family val="1"/>
        <charset val="128"/>
      </rPr>
      <t>3</t>
    </r>
    <r>
      <rPr>
        <sz val="11"/>
        <rFont val="Times New Roman"/>
        <family val="1"/>
      </rPr>
      <t xml:space="preserve">) = </t>
    </r>
    <phoneticPr fontId="1"/>
  </si>
  <si>
    <t xml:space="preserve">WATER TEMPERATURE (deg. C) = </t>
    <phoneticPr fontId="1"/>
  </si>
  <si>
    <r>
      <t>ν(m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/s) at 15 deg. C </t>
    </r>
    <r>
      <rPr>
        <sz val="11"/>
        <rFont val="ＭＳ Ｐ明朝"/>
        <family val="1"/>
        <charset val="128"/>
      </rPr>
      <t xml:space="preserve">at </t>
    </r>
    <r>
      <rPr>
        <sz val="11"/>
        <rFont val="Times New Roman"/>
        <family val="1"/>
      </rPr>
      <t xml:space="preserve">Sea = </t>
    </r>
    <phoneticPr fontId="1"/>
  </si>
  <si>
    <r>
      <rPr>
        <i/>
        <sz val="11"/>
        <rFont val="Times New Roman"/>
        <family val="1"/>
      </rPr>
      <t>F</t>
    </r>
    <r>
      <rPr>
        <i/>
        <vertAlign val="subscript"/>
        <sz val="11"/>
        <rFont val="Times New Roman"/>
        <family val="1"/>
      </rPr>
      <t>r</t>
    </r>
    <phoneticPr fontId="6"/>
  </si>
  <si>
    <r>
      <t>V</t>
    </r>
    <r>
      <rPr>
        <i/>
        <vertAlign val="subscript"/>
        <sz val="11"/>
        <rFont val="Times New Roman"/>
        <family val="1"/>
      </rPr>
      <t>S</t>
    </r>
    <phoneticPr fontId="6"/>
  </si>
  <si>
    <r>
      <t>R</t>
    </r>
    <r>
      <rPr>
        <i/>
        <vertAlign val="subscript"/>
        <sz val="11"/>
        <rFont val="Times New Roman"/>
        <family val="1"/>
      </rPr>
      <t>nM</t>
    </r>
    <phoneticPr fontId="6"/>
  </si>
  <si>
    <r>
      <t>R</t>
    </r>
    <r>
      <rPr>
        <i/>
        <vertAlign val="subscript"/>
        <sz val="11"/>
        <rFont val="Times New Roman"/>
        <family val="1"/>
      </rPr>
      <t>nS</t>
    </r>
    <phoneticPr fontId="6"/>
  </si>
  <si>
    <r>
      <t>C</t>
    </r>
    <r>
      <rPr>
        <i/>
        <vertAlign val="subscript"/>
        <sz val="11"/>
        <rFont val="Times New Roman"/>
        <family val="1"/>
      </rPr>
      <t>FM</t>
    </r>
    <phoneticPr fontId="6"/>
  </si>
  <si>
    <r>
      <t>C</t>
    </r>
    <r>
      <rPr>
        <i/>
        <vertAlign val="subscript"/>
        <sz val="11"/>
        <rFont val="Times New Roman"/>
        <family val="1"/>
      </rPr>
      <t>FS</t>
    </r>
    <phoneticPr fontId="6"/>
  </si>
  <si>
    <r>
      <t>C</t>
    </r>
    <r>
      <rPr>
        <i/>
        <vertAlign val="subscript"/>
        <sz val="11"/>
        <rFont val="Times New Roman"/>
        <family val="1"/>
      </rPr>
      <t>TM</t>
    </r>
    <phoneticPr fontId="6"/>
  </si>
  <si>
    <r>
      <t>C</t>
    </r>
    <r>
      <rPr>
        <i/>
        <vertAlign val="subscript"/>
        <sz val="11"/>
        <rFont val="Times New Roman"/>
        <family val="1"/>
      </rPr>
      <t>TS</t>
    </r>
    <phoneticPr fontId="6"/>
  </si>
  <si>
    <r>
      <t>C</t>
    </r>
    <r>
      <rPr>
        <i/>
        <vertAlign val="subscript"/>
        <sz val="11"/>
        <rFont val="Times New Roman"/>
        <family val="1"/>
      </rPr>
      <t>W</t>
    </r>
    <phoneticPr fontId="6"/>
  </si>
  <si>
    <r>
      <t>C</t>
    </r>
    <r>
      <rPr>
        <i/>
        <vertAlign val="subscript"/>
        <sz val="11"/>
        <rFont val="Times New Roman"/>
        <family val="1"/>
      </rPr>
      <t>VM</t>
    </r>
    <phoneticPr fontId="6"/>
  </si>
  <si>
    <r>
      <t>F</t>
    </r>
    <r>
      <rPr>
        <i/>
        <vertAlign val="subscript"/>
        <sz val="11"/>
        <rFont val="Times New Roman"/>
        <family val="1"/>
      </rPr>
      <t>r</t>
    </r>
    <phoneticPr fontId="1"/>
  </si>
  <si>
    <r>
      <t>0.6×10</t>
    </r>
    <r>
      <rPr>
        <vertAlign val="superscript"/>
        <sz val="11"/>
        <rFont val="Times New Roman"/>
        <family val="1"/>
      </rPr>
      <t>6</t>
    </r>
    <phoneticPr fontId="1"/>
  </si>
  <si>
    <r>
      <t>1.2520×10</t>
    </r>
    <r>
      <rPr>
        <vertAlign val="superscript"/>
        <sz val="11"/>
        <rFont val="Times New Roman"/>
        <family val="1"/>
      </rPr>
      <t>-6</t>
    </r>
    <phoneticPr fontId="1"/>
  </si>
  <si>
    <r>
      <t>V</t>
    </r>
    <r>
      <rPr>
        <i/>
        <vertAlign val="subscript"/>
        <sz val="11"/>
        <rFont val="Times New Roman"/>
        <family val="1"/>
      </rPr>
      <t>g</t>
    </r>
    <r>
      <rPr>
        <i/>
        <sz val="11"/>
        <rFont val="Times New Roman"/>
        <family val="1"/>
      </rPr>
      <t>/V</t>
    </r>
    <r>
      <rPr>
        <i/>
        <vertAlign val="subscript"/>
        <sz val="11"/>
        <rFont val="Times New Roman"/>
        <family val="1"/>
      </rPr>
      <t>w</t>
    </r>
    <phoneticPr fontId="1"/>
  </si>
  <si>
    <r>
      <t>R</t>
    </r>
    <r>
      <rPr>
        <i/>
        <vertAlign val="subscript"/>
        <sz val="11"/>
        <rFont val="Times New Roman"/>
        <family val="1"/>
      </rPr>
      <t>TM</t>
    </r>
    <phoneticPr fontId="1"/>
  </si>
  <si>
    <r>
      <t>C</t>
    </r>
    <r>
      <rPr>
        <i/>
        <vertAlign val="subscript"/>
        <sz val="11"/>
        <rFont val="Times New Roman"/>
        <family val="1"/>
      </rPr>
      <t>TM</t>
    </r>
    <phoneticPr fontId="1"/>
  </si>
  <si>
    <r>
      <t>C</t>
    </r>
    <r>
      <rPr>
        <i/>
        <vertAlign val="subscript"/>
        <sz val="11"/>
        <rFont val="Times New Roman"/>
        <family val="1"/>
      </rPr>
      <t>TS</t>
    </r>
    <phoneticPr fontId="1"/>
  </si>
  <si>
    <r>
      <t>K</t>
    </r>
    <r>
      <rPr>
        <i/>
        <vertAlign val="subscript"/>
        <sz val="11"/>
        <rFont val="Times New Roman"/>
        <family val="1"/>
      </rPr>
      <t>T</t>
    </r>
    <phoneticPr fontId="1"/>
  </si>
  <si>
    <r>
      <t>10</t>
    </r>
    <r>
      <rPr>
        <i/>
        <sz val="11"/>
        <rFont val="Times New Roman"/>
        <family val="1"/>
      </rPr>
      <t>K</t>
    </r>
    <r>
      <rPr>
        <i/>
        <vertAlign val="subscript"/>
        <sz val="11"/>
        <rFont val="Times New Roman"/>
        <family val="1"/>
      </rPr>
      <t>Q</t>
    </r>
    <phoneticPr fontId="1"/>
  </si>
  <si>
    <r>
      <rPr>
        <i/>
        <sz val="11"/>
        <rFont val="Times New Roman"/>
        <family val="1"/>
      </rPr>
      <t>V</t>
    </r>
    <r>
      <rPr>
        <i/>
        <vertAlign val="subscript"/>
        <sz val="11"/>
        <rFont val="Times New Roman"/>
        <family val="1"/>
      </rPr>
      <t>A</t>
    </r>
    <phoneticPr fontId="1"/>
  </si>
  <si>
    <r>
      <t>1-</t>
    </r>
    <r>
      <rPr>
        <i/>
        <sz val="11"/>
        <rFont val="Times New Roman"/>
        <family val="1"/>
      </rPr>
      <t>t</t>
    </r>
    <phoneticPr fontId="1"/>
  </si>
  <si>
    <r>
      <t>1-</t>
    </r>
    <r>
      <rPr>
        <i/>
        <sz val="11"/>
        <rFont val="Times New Roman"/>
        <family val="1"/>
      </rPr>
      <t>w</t>
    </r>
    <r>
      <rPr>
        <i/>
        <vertAlign val="subscript"/>
        <sz val="11"/>
        <rFont val="Times New Roman"/>
        <family val="1"/>
      </rPr>
      <t>T</t>
    </r>
    <phoneticPr fontId="1"/>
  </si>
  <si>
    <r>
      <t>η</t>
    </r>
    <r>
      <rPr>
        <i/>
        <vertAlign val="subscript"/>
        <sz val="11"/>
        <rFont val="Times New Roman"/>
        <family val="1"/>
      </rPr>
      <t>R</t>
    </r>
    <phoneticPr fontId="1"/>
  </si>
  <si>
    <r>
      <t>η</t>
    </r>
    <r>
      <rPr>
        <i/>
        <vertAlign val="subscript"/>
        <sz val="11"/>
        <rFont val="ＭＳ Ｐ明朝"/>
        <family val="1"/>
        <charset val="128"/>
      </rPr>
      <t>o</t>
    </r>
    <r>
      <rPr>
        <i/>
        <vertAlign val="subscript"/>
        <sz val="11"/>
        <rFont val="Times New Roman"/>
        <family val="1"/>
      </rPr>
      <t>M</t>
    </r>
    <phoneticPr fontId="1"/>
  </si>
  <si>
    <r>
      <t>η</t>
    </r>
    <r>
      <rPr>
        <i/>
        <vertAlign val="subscript"/>
        <sz val="11"/>
        <rFont val="Times New Roman"/>
        <family val="1"/>
      </rPr>
      <t>B</t>
    </r>
    <phoneticPr fontId="1"/>
  </si>
  <si>
    <r>
      <t>η</t>
    </r>
    <r>
      <rPr>
        <i/>
        <vertAlign val="subscript"/>
        <sz val="11"/>
        <rFont val="Times New Roman"/>
        <family val="1"/>
      </rPr>
      <t>H</t>
    </r>
    <phoneticPr fontId="1"/>
  </si>
  <si>
    <r>
      <t>η</t>
    </r>
    <r>
      <rPr>
        <i/>
        <vertAlign val="subscript"/>
        <sz val="11"/>
        <rFont val="Times New Roman"/>
        <family val="1"/>
      </rPr>
      <t>M</t>
    </r>
    <phoneticPr fontId="1"/>
  </si>
  <si>
    <r>
      <t>R</t>
    </r>
    <r>
      <rPr>
        <i/>
        <vertAlign val="subscript"/>
        <sz val="11"/>
        <rFont val="Times New Roman"/>
        <family val="1"/>
      </rPr>
      <t>nD</t>
    </r>
    <phoneticPr fontId="1"/>
  </si>
  <si>
    <r>
      <t>F</t>
    </r>
    <r>
      <rPr>
        <i/>
        <vertAlign val="subscript"/>
        <sz val="11"/>
        <rFont val="Times New Roman"/>
        <family val="1"/>
      </rPr>
      <t>r</t>
    </r>
    <phoneticPr fontId="6"/>
  </si>
  <si>
    <r>
      <t>V</t>
    </r>
    <r>
      <rPr>
        <i/>
        <vertAlign val="subscript"/>
        <sz val="11"/>
        <rFont val="Times New Roman"/>
        <family val="1"/>
      </rPr>
      <t>w</t>
    </r>
    <phoneticPr fontId="6"/>
  </si>
  <si>
    <r>
      <t>V</t>
    </r>
    <r>
      <rPr>
        <i/>
        <vertAlign val="subscript"/>
        <sz val="11"/>
        <rFont val="Times New Roman"/>
        <family val="1"/>
      </rPr>
      <t>g</t>
    </r>
    <phoneticPr fontId="1"/>
  </si>
  <si>
    <r>
      <t>K</t>
    </r>
    <r>
      <rPr>
        <i/>
        <vertAlign val="subscript"/>
        <sz val="11"/>
        <rFont val="Times New Roman"/>
        <family val="1"/>
      </rPr>
      <t>T</t>
    </r>
    <phoneticPr fontId="1"/>
  </si>
  <si>
    <r>
      <t>K</t>
    </r>
    <r>
      <rPr>
        <i/>
        <vertAlign val="subscript"/>
        <sz val="11"/>
        <rFont val="Times New Roman"/>
        <family val="1"/>
      </rPr>
      <t>Q</t>
    </r>
    <phoneticPr fontId="1"/>
  </si>
  <si>
    <t>Froude number</t>
    <phoneticPr fontId="1"/>
  </si>
  <si>
    <t>Actual ship speed</t>
    <phoneticPr fontId="1"/>
  </si>
  <si>
    <t>Reynolds number</t>
    <phoneticPr fontId="1"/>
  </si>
  <si>
    <r>
      <t>R</t>
    </r>
    <r>
      <rPr>
        <i/>
        <vertAlign val="subscript"/>
        <sz val="11"/>
        <rFont val="Times New Roman"/>
        <family val="1"/>
      </rPr>
      <t>n</t>
    </r>
    <phoneticPr fontId="6"/>
  </si>
  <si>
    <t>Skin friction coefficient</t>
    <phoneticPr fontId="1"/>
  </si>
  <si>
    <t>Total resistance coefficient</t>
    <phoneticPr fontId="1"/>
  </si>
  <si>
    <r>
      <t>C</t>
    </r>
    <r>
      <rPr>
        <i/>
        <vertAlign val="subscript"/>
        <sz val="11"/>
        <rFont val="Times New Roman"/>
        <family val="1"/>
      </rPr>
      <t>F</t>
    </r>
    <phoneticPr fontId="6"/>
  </si>
  <si>
    <r>
      <t>C</t>
    </r>
    <r>
      <rPr>
        <i/>
        <vertAlign val="subscript"/>
        <sz val="11"/>
        <rFont val="Times New Roman"/>
        <family val="1"/>
      </rPr>
      <t>T</t>
    </r>
    <phoneticPr fontId="6"/>
  </si>
  <si>
    <t>Wave making resistance coefficient</t>
    <phoneticPr fontId="1"/>
  </si>
  <si>
    <r>
      <t>C</t>
    </r>
    <r>
      <rPr>
        <i/>
        <vertAlign val="subscript"/>
        <sz val="11"/>
        <rFont val="Times New Roman"/>
        <family val="1"/>
      </rPr>
      <t>V</t>
    </r>
    <phoneticPr fontId="6"/>
  </si>
  <si>
    <t>Effective horsepower</t>
    <phoneticPr fontId="1"/>
  </si>
  <si>
    <t>Dipping at F.P.</t>
    <phoneticPr fontId="1"/>
  </si>
  <si>
    <t>Dipping at A.P.</t>
    <phoneticPr fontId="1"/>
  </si>
  <si>
    <t>Measured resistance</t>
    <phoneticPr fontId="1"/>
  </si>
  <si>
    <t>Thrust</t>
    <phoneticPr fontId="1"/>
  </si>
  <si>
    <t>Torque</t>
    <phoneticPr fontId="1"/>
  </si>
  <si>
    <t>Load factor</t>
    <phoneticPr fontId="1"/>
  </si>
  <si>
    <t>Model speed through water</t>
    <phoneticPr fontId="1"/>
  </si>
  <si>
    <t>Model ground speed</t>
    <phoneticPr fontId="1"/>
  </si>
  <si>
    <r>
      <t>R</t>
    </r>
    <r>
      <rPr>
        <i/>
        <vertAlign val="subscript"/>
        <sz val="11"/>
        <rFont val="Times New Roman"/>
        <family val="1"/>
      </rPr>
      <t>T</t>
    </r>
    <phoneticPr fontId="1"/>
  </si>
  <si>
    <t>Total resistance</t>
    <phoneticPr fontId="1"/>
  </si>
  <si>
    <t>Advance speed</t>
    <phoneticPr fontId="1"/>
  </si>
  <si>
    <t>Wake coefficient</t>
    <phoneticPr fontId="1"/>
  </si>
  <si>
    <r>
      <t>η</t>
    </r>
    <r>
      <rPr>
        <i/>
        <vertAlign val="subscript"/>
        <sz val="11"/>
        <rFont val="ＭＳ Ｐ明朝"/>
        <family val="1"/>
        <charset val="128"/>
      </rPr>
      <t>o</t>
    </r>
    <phoneticPr fontId="1"/>
  </si>
  <si>
    <t>Propeller efficiency behind ship</t>
    <phoneticPr fontId="1"/>
  </si>
  <si>
    <t>Hull efficiency</t>
    <phoneticPr fontId="1"/>
  </si>
  <si>
    <t>η</t>
    <phoneticPr fontId="1"/>
  </si>
  <si>
    <t>* Suffix "M" and "S" denote model scale and full scale.</t>
    <phoneticPr fontId="1"/>
  </si>
  <si>
    <r>
      <t xml:space="preserve">FORM FACTOR </t>
    </r>
    <r>
      <rPr>
        <i/>
        <sz val="11"/>
        <rFont val="Times New Roman"/>
        <family val="1"/>
      </rPr>
      <t>k</t>
    </r>
    <r>
      <rPr>
        <sz val="11"/>
        <rFont val="Times New Roman"/>
        <family val="1"/>
      </rPr>
      <t xml:space="preserve"> = </t>
    </r>
    <phoneticPr fontId="1"/>
  </si>
  <si>
    <r>
      <t>ΔC</t>
    </r>
    <r>
      <rPr>
        <i/>
        <vertAlign val="subscript"/>
        <sz val="11"/>
        <rFont val="Times New Roman"/>
        <family val="1"/>
      </rPr>
      <t>F</t>
    </r>
    <r>
      <rPr>
        <i/>
        <sz val="11"/>
        <rFont val="Times New Roman"/>
        <family val="1"/>
      </rPr>
      <t xml:space="preserve"> = </t>
    </r>
    <phoneticPr fontId="1"/>
  </si>
  <si>
    <r>
      <rPr>
        <i/>
        <sz val="11"/>
        <rFont val="Times New Roman"/>
        <family val="1"/>
      </rPr>
      <t>WSA</t>
    </r>
    <r>
      <rPr>
        <i/>
        <vertAlign val="subscript"/>
        <sz val="11"/>
        <rFont val="Times New Roman"/>
        <family val="1"/>
      </rPr>
      <t>M</t>
    </r>
    <r>
      <rPr>
        <sz val="11"/>
        <rFont val="Times New Roman"/>
        <family val="1"/>
      </rPr>
      <t>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 =</t>
    </r>
    <phoneticPr fontId="1"/>
  </si>
  <si>
    <r>
      <rPr>
        <i/>
        <sz val="11"/>
        <rFont val="Times New Roman"/>
        <family val="1"/>
      </rPr>
      <t>D</t>
    </r>
    <r>
      <rPr>
        <i/>
        <vertAlign val="subscript"/>
        <sz val="11"/>
        <rFont val="Times New Roman"/>
        <family val="1"/>
      </rPr>
      <t>p</t>
    </r>
    <r>
      <rPr>
        <sz val="11"/>
        <rFont val="Times New Roman"/>
        <family val="1"/>
      </rPr>
      <t xml:space="preserve"> (m)=</t>
    </r>
    <phoneticPr fontId="1"/>
  </si>
  <si>
    <t>SCALE=</t>
    <phoneticPr fontId="1"/>
  </si>
  <si>
    <r>
      <rPr>
        <i/>
        <sz val="11"/>
        <rFont val="Times New Roman"/>
        <family val="1"/>
      </rPr>
      <t>ρ</t>
    </r>
    <r>
      <rPr>
        <sz val="11"/>
        <rFont val="Times New Roman"/>
        <family val="1"/>
      </rPr>
      <t xml:space="preserve"> (kg/m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  <r>
      <rPr>
        <sz val="11"/>
        <rFont val="ＭＳ Ｐ明朝"/>
        <family val="1"/>
        <charset val="128"/>
      </rPr>
      <t xml:space="preserve"> </t>
    </r>
    <r>
      <rPr>
        <sz val="11"/>
        <rFont val="Times New Roman"/>
        <family val="1"/>
      </rPr>
      <t>=</t>
    </r>
    <phoneticPr fontId="1"/>
  </si>
  <si>
    <r>
      <t>ν</t>
    </r>
    <r>
      <rPr>
        <i/>
        <sz val="11"/>
        <rFont val="Times New Roman"/>
        <family val="1"/>
      </rPr>
      <t xml:space="preserve"> </t>
    </r>
    <r>
      <rPr>
        <sz val="11"/>
        <rFont val="Times New Roman"/>
        <family val="1"/>
      </rPr>
      <t>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/s)=</t>
    </r>
    <phoneticPr fontId="1"/>
  </si>
  <si>
    <r>
      <rPr>
        <i/>
        <sz val="11"/>
        <rFont val="Times New Roman"/>
        <family val="1"/>
      </rPr>
      <t>L</t>
    </r>
    <r>
      <rPr>
        <i/>
        <vertAlign val="subscript"/>
        <sz val="11"/>
        <rFont val="Times New Roman"/>
        <family val="1"/>
      </rPr>
      <t>WLM</t>
    </r>
    <r>
      <rPr>
        <sz val="11"/>
        <rFont val="Times New Roman"/>
        <family val="1"/>
      </rPr>
      <t xml:space="preserve"> (m) =</t>
    </r>
    <phoneticPr fontId="1"/>
  </si>
  <si>
    <r>
      <t>R</t>
    </r>
    <r>
      <rPr>
        <i/>
        <vertAlign val="subscript"/>
        <sz val="11"/>
        <rFont val="Times New Roman"/>
        <family val="1"/>
      </rPr>
      <t>nD</t>
    </r>
    <r>
      <rPr>
        <sz val="11"/>
        <rFont val="Times New Roman"/>
        <family val="1"/>
      </rPr>
      <t xml:space="preserve"> for POT</t>
    </r>
    <r>
      <rPr>
        <i/>
        <sz val="11"/>
        <rFont val="Times New Roman"/>
        <family val="1"/>
      </rPr>
      <t>=</t>
    </r>
    <phoneticPr fontId="1"/>
  </si>
  <si>
    <r>
      <t>ν(m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/s) at 15 deg. C </t>
    </r>
    <r>
      <rPr>
        <sz val="11"/>
        <rFont val="ＭＳ Ｐ明朝"/>
        <family val="1"/>
        <charset val="128"/>
      </rPr>
      <t xml:space="preserve">at </t>
    </r>
    <r>
      <rPr>
        <sz val="11"/>
        <rFont val="Times New Roman"/>
        <family val="1"/>
      </rPr>
      <t>Sea =</t>
    </r>
    <phoneticPr fontId="1"/>
  </si>
  <si>
    <t>Reynolds number with Propeller diameter</t>
    <phoneticPr fontId="1"/>
  </si>
  <si>
    <t>W.T. (deg. C)=</t>
    <phoneticPr fontId="1"/>
  </si>
  <si>
    <t>Torque coefficient</t>
    <phoneticPr fontId="1"/>
  </si>
  <si>
    <t>Viscous resistance coefficient</t>
    <phoneticPr fontId="1"/>
  </si>
  <si>
    <t>Revolution number</t>
    <phoneticPr fontId="1"/>
  </si>
  <si>
    <t>Thrust deduction coefficient</t>
    <phoneticPr fontId="1"/>
  </si>
  <si>
    <t>Propulsive efficiency</t>
    <phoneticPr fontId="1"/>
  </si>
  <si>
    <t>(m/s)</t>
    <phoneticPr fontId="6"/>
  </si>
  <si>
    <r>
      <t>ρ(kg/m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) at 15 deg. C at Sea = </t>
    </r>
    <phoneticPr fontId="1"/>
  </si>
  <si>
    <t>Relative rotative efficiency</t>
    <phoneticPr fontId="1"/>
  </si>
  <si>
    <r>
      <t>ρ(kg/m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 at 15 deg. C at Sea =</t>
    </r>
    <phoneticPr fontId="1"/>
  </si>
  <si>
    <r>
      <t>ρ(kg/m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Times New Roman"/>
        <family val="1"/>
      </rPr>
      <t xml:space="preserve">) at 15 deg. C </t>
    </r>
    <r>
      <rPr>
        <sz val="11"/>
        <rFont val="ＭＳ Ｐ明朝"/>
        <family val="1"/>
        <charset val="128"/>
      </rPr>
      <t xml:space="preserve">at </t>
    </r>
    <r>
      <rPr>
        <sz val="11"/>
        <rFont val="Times New Roman"/>
        <family val="1"/>
      </rPr>
      <t xml:space="preserve">Sea =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</si>
</sst>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yyyy/m/d;@"/>
    <numFmt numFmtId="177" formatCode="0.0_ "/>
    <numFmt numFmtId="178" formatCode="0.000_ "/>
    <numFmt numFmtId="179" formatCode="0.000E+00"/>
    <numFmt numFmtId="180" formatCode="0.000"/>
    <numFmt numFmtId="181" formatCode="0.0000_ "/>
    <numFmt numFmtId="182" formatCode="0.00_ "/>
    <numFmt numFmtId="183" formatCode="#\ &quot;/&quot;"/>
    <numFmt numFmtId="184" formatCode="0.0000"/>
    <numFmt numFmtId="185" formatCode="0.0"/>
    <numFmt numFmtId="186" formatCode="0.000000_ "/>
    <numFmt numFmtId="187" formatCode="0.00000_ "/>
    <numFmt numFmtId="188" formatCode="0.0000_);[Red]\(0.000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Times New Roman"/>
      <family val="1"/>
    </font>
    <font>
      <sz val="11"/>
      <name val="ＭＳ Ｐ明朝"/>
      <family val="1"/>
      <charset val="128"/>
    </font>
    <font>
      <vertAlign val="superscript"/>
      <sz val="11"/>
      <name val="Times New Roman"/>
      <family val="1"/>
    </font>
    <font>
      <sz val="11"/>
      <color theme="1"/>
      <name val="Times New Roman"/>
      <family val="1"/>
    </font>
    <font>
      <sz val="6"/>
      <name val="ＭＳ Ｐゴシック"/>
      <family val="3"/>
      <charset val="128"/>
    </font>
    <font>
      <i/>
      <sz val="11"/>
      <name val="Times New Roman"/>
      <family val="1"/>
    </font>
    <font>
      <sz val="9"/>
      <name val="Times New Roman"/>
      <family val="1"/>
    </font>
    <font>
      <vertAlign val="subscript"/>
      <sz val="11"/>
      <color theme="1"/>
      <name val="游ゴシック"/>
      <family val="3"/>
      <charset val="128"/>
      <scheme val="minor"/>
    </font>
    <font>
      <i/>
      <vertAlign val="subscript"/>
      <sz val="11"/>
      <name val="Times New Roman"/>
      <family val="1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i/>
      <sz val="11"/>
      <color theme="1"/>
      <name val="游ゴシック"/>
      <family val="3"/>
      <charset val="128"/>
      <scheme val="minor"/>
    </font>
    <font>
      <i/>
      <vertAlign val="subscript"/>
      <sz val="11"/>
      <color theme="1"/>
      <name val="游ゴシック"/>
      <family val="3"/>
      <charset val="128"/>
      <scheme val="minor"/>
    </font>
    <font>
      <vertAlign val="superscript"/>
      <sz val="11"/>
      <name val="游ゴシック"/>
      <family val="1"/>
      <charset val="128"/>
    </font>
    <font>
      <vertAlign val="superscript"/>
      <sz val="11"/>
      <name val="ＭＳ Ｐ明朝"/>
      <family val="1"/>
      <charset val="128"/>
    </font>
    <font>
      <i/>
      <vertAlign val="subscript"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179" fontId="2" fillId="2" borderId="1" xfId="0" applyNumberFormat="1" applyFont="1" applyFill="1" applyBorder="1" applyAlignment="1">
      <alignment horizontal="left" vertical="center"/>
    </xf>
    <xf numFmtId="180" fontId="2" fillId="2" borderId="1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81" fontId="2" fillId="2" borderId="4" xfId="0" applyNumberFormat="1" applyFont="1" applyFill="1" applyBorder="1">
      <alignment vertical="center"/>
    </xf>
    <xf numFmtId="178" fontId="2" fillId="2" borderId="4" xfId="0" applyNumberFormat="1" applyFont="1" applyFill="1" applyBorder="1">
      <alignment vertical="center"/>
    </xf>
    <xf numFmtId="182" fontId="2" fillId="2" borderId="4" xfId="0" applyNumberFormat="1" applyFont="1" applyFill="1" applyBorder="1">
      <alignment vertical="center"/>
    </xf>
    <xf numFmtId="3" fontId="2" fillId="2" borderId="4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quotePrefix="1" applyFont="1" applyFill="1">
      <alignment vertical="center"/>
    </xf>
    <xf numFmtId="0" fontId="2" fillId="2" borderId="0" xfId="0" applyFont="1" applyFill="1" applyAlignment="1">
      <alignment horizontal="left"/>
    </xf>
    <xf numFmtId="183" fontId="2" fillId="2" borderId="0" xfId="0" applyNumberFormat="1" applyFont="1" applyFill="1">
      <alignment vertical="center"/>
    </xf>
    <xf numFmtId="18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181" fontId="2" fillId="2" borderId="0" xfId="0" applyNumberFormat="1" applyFont="1" applyFill="1">
      <alignment vertical="center"/>
    </xf>
    <xf numFmtId="178" fontId="2" fillId="2" borderId="0" xfId="0" applyNumberFormat="1" applyFont="1" applyFill="1">
      <alignment vertical="center"/>
    </xf>
    <xf numFmtId="181" fontId="2" fillId="2" borderId="1" xfId="0" applyNumberFormat="1" applyFont="1" applyFill="1" applyBorder="1">
      <alignment vertical="center"/>
    </xf>
    <xf numFmtId="178" fontId="2" fillId="2" borderId="1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181" fontId="2" fillId="2" borderId="1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>
      <alignment vertical="center"/>
    </xf>
    <xf numFmtId="178" fontId="2" fillId="2" borderId="2" xfId="0" applyNumberFormat="1" applyFont="1" applyFill="1" applyBorder="1">
      <alignment vertical="center"/>
    </xf>
    <xf numFmtId="178" fontId="2" fillId="2" borderId="6" xfId="0" applyNumberFormat="1" applyFont="1" applyFill="1" applyBorder="1">
      <alignment vertical="center"/>
    </xf>
    <xf numFmtId="0" fontId="0" fillId="0" borderId="4" xfId="0" applyBorder="1">
      <alignment vertical="center"/>
    </xf>
    <xf numFmtId="178" fontId="0" fillId="0" borderId="4" xfId="0" applyNumberFormat="1" applyBorder="1">
      <alignment vertical="center"/>
    </xf>
    <xf numFmtId="0" fontId="0" fillId="2" borderId="0" xfId="0" applyFill="1">
      <alignment vertical="center"/>
    </xf>
    <xf numFmtId="0" fontId="2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178" fontId="2" fillId="2" borderId="1" xfId="0" applyNumberFormat="1" applyFont="1" applyFill="1" applyBorder="1" applyAlignment="1">
      <alignment horizontal="right" vertical="center"/>
    </xf>
    <xf numFmtId="185" fontId="2" fillId="2" borderId="1" xfId="0" applyNumberFormat="1" applyFont="1" applyFill="1" applyBorder="1" applyAlignment="1">
      <alignment horizontal="right" vertical="center"/>
    </xf>
    <xf numFmtId="181" fontId="2" fillId="2" borderId="1" xfId="0" applyNumberFormat="1" applyFont="1" applyFill="1" applyBorder="1" applyAlignment="1">
      <alignment horizontal="right" vertical="center"/>
    </xf>
    <xf numFmtId="181" fontId="2" fillId="2" borderId="2" xfId="0" applyNumberFormat="1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178" fontId="2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82" fontId="2" fillId="2" borderId="8" xfId="0" applyNumberFormat="1" applyFont="1" applyFill="1" applyBorder="1">
      <alignment vertical="center"/>
    </xf>
    <xf numFmtId="187" fontId="2" fillId="2" borderId="1" xfId="0" applyNumberFormat="1" applyFont="1" applyFill="1" applyBorder="1" applyAlignment="1">
      <alignment horizontal="left" vertical="center"/>
    </xf>
    <xf numFmtId="181" fontId="2" fillId="2" borderId="1" xfId="0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5" fillId="2" borderId="11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7" fillId="2" borderId="0" xfId="0" applyFont="1" applyFill="1">
      <alignment vertical="center"/>
    </xf>
    <xf numFmtId="0" fontId="11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13" fillId="0" borderId="4" xfId="0" applyFont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179" fontId="2" fillId="2" borderId="2" xfId="0" applyNumberFormat="1" applyFont="1" applyFill="1" applyBorder="1" applyAlignment="1">
      <alignment horizontal="left" vertical="center"/>
    </xf>
    <xf numFmtId="186" fontId="2" fillId="2" borderId="1" xfId="0" applyNumberFormat="1" applyFont="1" applyFill="1" applyBorder="1" applyAlignment="1">
      <alignment horizontal="right" vertical="center"/>
    </xf>
    <xf numFmtId="178" fontId="7" fillId="2" borderId="4" xfId="0" applyNumberFormat="1" applyFont="1" applyFill="1" applyBorder="1" applyAlignment="1">
      <alignment horizontal="center" vertical="center"/>
    </xf>
    <xf numFmtId="188" fontId="2" fillId="2" borderId="8" xfId="0" applyNumberFormat="1" applyFont="1" applyFill="1" applyBorder="1">
      <alignment vertical="center"/>
    </xf>
    <xf numFmtId="188" fontId="5" fillId="2" borderId="3" xfId="0" applyNumberFormat="1" applyFont="1" applyFill="1" applyBorder="1">
      <alignment vertical="center"/>
    </xf>
    <xf numFmtId="188" fontId="7" fillId="2" borderId="4" xfId="0" applyNumberFormat="1" applyFont="1" applyFill="1" applyBorder="1" applyAlignment="1">
      <alignment horizontal="center" vertical="center"/>
    </xf>
    <xf numFmtId="188" fontId="2" fillId="2" borderId="5" xfId="0" applyNumberFormat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178" fontId="5" fillId="2" borderId="0" xfId="0" applyNumberFormat="1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8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F1DA-AAF5-49F8-BBC8-5B5AC0D1DBC5}">
  <dimension ref="A1:T29"/>
  <sheetViews>
    <sheetView workbookViewId="0">
      <selection activeCell="R31" sqref="R31"/>
    </sheetView>
  </sheetViews>
  <sheetFormatPr defaultRowHeight="18.75" x14ac:dyDescent="0.4"/>
  <sheetData>
    <row r="1" spans="1:19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9"/>
      <c r="Q1" s="19"/>
      <c r="R1" s="19"/>
      <c r="S1" s="19"/>
    </row>
    <row r="2" spans="1:19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  <c r="P2" s="19"/>
      <c r="Q2" s="19"/>
      <c r="R2" s="19"/>
      <c r="S2" s="19"/>
    </row>
    <row r="3" spans="1:19" x14ac:dyDescent="0.25">
      <c r="A3" s="18"/>
      <c r="B3" s="6"/>
      <c r="C3" s="6"/>
      <c r="D3" s="6"/>
      <c r="E3" s="6"/>
      <c r="F3" s="20" t="s">
        <v>23</v>
      </c>
      <c r="G3" s="21">
        <v>866</v>
      </c>
      <c r="H3" s="22"/>
      <c r="I3" s="6"/>
      <c r="J3" s="6"/>
      <c r="K3" s="6"/>
      <c r="L3" s="6"/>
      <c r="M3" s="6"/>
      <c r="N3" s="6"/>
      <c r="O3" s="19"/>
      <c r="P3" s="19"/>
      <c r="Q3" s="19"/>
      <c r="R3" s="19"/>
      <c r="S3" s="19"/>
    </row>
    <row r="4" spans="1:19" x14ac:dyDescent="0.25">
      <c r="A4" s="18"/>
      <c r="B4" s="6" t="s">
        <v>24</v>
      </c>
      <c r="C4" s="6" t="s">
        <v>25</v>
      </c>
      <c r="D4" s="6"/>
      <c r="E4" s="23">
        <v>1</v>
      </c>
      <c r="F4" s="24">
        <f>K6/J6</f>
        <v>40</v>
      </c>
      <c r="G4" s="6"/>
      <c r="H4" s="6"/>
      <c r="I4" s="6"/>
      <c r="J4" s="6"/>
      <c r="K4" s="6"/>
      <c r="L4" s="6"/>
      <c r="M4" s="6"/>
      <c r="N4" s="6"/>
      <c r="O4" s="19"/>
      <c r="P4" s="19"/>
      <c r="Q4" s="19"/>
      <c r="R4" s="19"/>
      <c r="S4" s="19"/>
    </row>
    <row r="5" spans="1:19" x14ac:dyDescent="0.4">
      <c r="A5" s="18"/>
      <c r="B5" s="6" t="s">
        <v>26</v>
      </c>
      <c r="C5" s="6"/>
      <c r="D5" s="6"/>
      <c r="E5" s="6"/>
      <c r="F5" s="6"/>
      <c r="G5" s="6"/>
      <c r="H5" s="6"/>
      <c r="I5" s="6" t="s">
        <v>102</v>
      </c>
      <c r="J5" s="25" t="s">
        <v>27</v>
      </c>
      <c r="K5" s="25" t="s">
        <v>28</v>
      </c>
      <c r="L5" s="25"/>
      <c r="M5" s="25"/>
      <c r="N5" s="18"/>
      <c r="O5" s="19"/>
      <c r="P5" s="19"/>
      <c r="Q5" s="19"/>
      <c r="R5" s="19"/>
      <c r="S5" s="19"/>
    </row>
    <row r="6" spans="1:19" x14ac:dyDescent="0.4">
      <c r="A6" s="18"/>
      <c r="B6" s="6"/>
      <c r="C6" s="6" t="s">
        <v>29</v>
      </c>
      <c r="D6" s="6"/>
      <c r="E6" s="6"/>
      <c r="F6" s="6"/>
      <c r="G6" s="6"/>
      <c r="H6" s="62" t="s">
        <v>93</v>
      </c>
      <c r="I6" s="6" t="s">
        <v>101</v>
      </c>
      <c r="J6" s="26">
        <v>7</v>
      </c>
      <c r="K6" s="75">
        <v>280</v>
      </c>
      <c r="L6" s="18"/>
      <c r="M6" s="18"/>
      <c r="N6" s="18"/>
      <c r="O6" s="19"/>
      <c r="P6" s="19"/>
      <c r="Q6" s="19"/>
      <c r="R6" s="19"/>
      <c r="S6" s="19"/>
    </row>
    <row r="7" spans="1:19" x14ac:dyDescent="0.4">
      <c r="A7" s="18"/>
      <c r="B7" s="6"/>
      <c r="C7" s="6" t="s">
        <v>30</v>
      </c>
      <c r="D7" s="6"/>
      <c r="E7" s="6"/>
      <c r="F7" s="6"/>
      <c r="G7" s="6"/>
      <c r="H7" s="62" t="s">
        <v>94</v>
      </c>
      <c r="I7" s="6" t="s">
        <v>101</v>
      </c>
      <c r="J7" s="26">
        <f>K7/$F$4</f>
        <v>7.125</v>
      </c>
      <c r="K7" s="27">
        <v>285</v>
      </c>
      <c r="L7" s="27"/>
      <c r="M7" s="27"/>
      <c r="N7" s="18"/>
      <c r="O7" s="19"/>
      <c r="P7" s="19"/>
      <c r="Q7" s="19"/>
      <c r="R7" s="19"/>
      <c r="S7" s="19"/>
    </row>
    <row r="8" spans="1:19" x14ac:dyDescent="0.4">
      <c r="A8" s="18"/>
      <c r="B8" s="6"/>
      <c r="C8" s="6" t="s">
        <v>31</v>
      </c>
      <c r="D8" s="6"/>
      <c r="E8" s="6"/>
      <c r="F8" s="6"/>
      <c r="G8" s="6"/>
      <c r="H8" s="62" t="s">
        <v>95</v>
      </c>
      <c r="I8" s="6" t="s">
        <v>101</v>
      </c>
      <c r="J8" s="26">
        <f t="shared" ref="J8:J13" si="0">K8/$F$4</f>
        <v>1.125</v>
      </c>
      <c r="K8" s="27">
        <v>45</v>
      </c>
      <c r="L8" s="27"/>
      <c r="M8" s="27"/>
      <c r="N8" s="18"/>
      <c r="O8" s="19"/>
      <c r="P8" s="19"/>
      <c r="Q8" s="19"/>
      <c r="R8" s="19"/>
      <c r="S8" s="19"/>
    </row>
    <row r="9" spans="1:19" x14ac:dyDescent="0.4">
      <c r="A9" s="18"/>
      <c r="B9" s="6"/>
      <c r="C9" s="6" t="s">
        <v>32</v>
      </c>
      <c r="D9" s="6"/>
      <c r="E9" s="6"/>
      <c r="F9" s="6"/>
      <c r="G9" s="6"/>
      <c r="H9" s="62" t="s">
        <v>96</v>
      </c>
      <c r="I9" s="6" t="s">
        <v>101</v>
      </c>
      <c r="J9" s="26">
        <f t="shared" si="0"/>
        <v>0.41249999999999998</v>
      </c>
      <c r="K9" s="27">
        <v>16.5</v>
      </c>
      <c r="L9" s="27"/>
      <c r="M9" s="27"/>
      <c r="N9" s="18"/>
      <c r="O9" s="19"/>
      <c r="P9" s="19"/>
      <c r="Q9" s="19"/>
      <c r="R9" s="19"/>
      <c r="S9" s="19"/>
    </row>
    <row r="10" spans="1:19" x14ac:dyDescent="0.4">
      <c r="A10" s="18"/>
      <c r="B10" s="6"/>
      <c r="C10" s="6" t="s">
        <v>33</v>
      </c>
      <c r="D10" s="6"/>
      <c r="E10" s="6"/>
      <c r="F10" s="6"/>
      <c r="G10" s="6"/>
      <c r="H10" s="62" t="s">
        <v>97</v>
      </c>
      <c r="I10" s="6" t="s">
        <v>101</v>
      </c>
      <c r="J10" s="26">
        <f t="shared" si="0"/>
        <v>0.41249999999999998</v>
      </c>
      <c r="K10" s="27">
        <v>16.5</v>
      </c>
      <c r="L10" s="27"/>
      <c r="M10" s="27"/>
      <c r="N10" s="18"/>
      <c r="O10" s="19"/>
      <c r="P10" s="19"/>
      <c r="Q10" s="19"/>
      <c r="R10" s="19"/>
      <c r="S10" s="19"/>
    </row>
    <row r="11" spans="1:19" x14ac:dyDescent="0.4">
      <c r="A11" s="18"/>
      <c r="B11" s="6" t="s">
        <v>50</v>
      </c>
      <c r="C11" s="6"/>
      <c r="D11" s="6"/>
      <c r="E11" s="6"/>
      <c r="F11" s="1"/>
      <c r="G11" s="30"/>
      <c r="H11" s="30"/>
      <c r="I11" s="6"/>
      <c r="J11" s="33"/>
      <c r="K11" s="33"/>
      <c r="L11" s="33"/>
      <c r="M11" s="33"/>
      <c r="N11" s="1"/>
      <c r="O11" s="19"/>
      <c r="P11" s="19"/>
      <c r="Q11" s="19"/>
      <c r="R11" s="19"/>
      <c r="S11" s="19"/>
    </row>
    <row r="12" spans="1:19" x14ac:dyDescent="0.4">
      <c r="A12" s="18"/>
      <c r="B12" s="6"/>
      <c r="C12" s="6" t="s">
        <v>51</v>
      </c>
      <c r="D12" s="6"/>
      <c r="E12" s="6"/>
      <c r="F12" s="1"/>
      <c r="G12" s="30"/>
      <c r="H12" s="63" t="s">
        <v>98</v>
      </c>
      <c r="I12" s="6" t="s">
        <v>101</v>
      </c>
      <c r="J12" s="26">
        <f t="shared" si="0"/>
        <v>1.75</v>
      </c>
      <c r="K12" s="27">
        <v>70</v>
      </c>
      <c r="L12" s="33"/>
      <c r="M12" s="33"/>
      <c r="N12" s="1"/>
      <c r="O12" s="19"/>
      <c r="P12" s="19"/>
      <c r="Q12" s="19"/>
      <c r="R12" s="19"/>
      <c r="S12" s="19"/>
    </row>
    <row r="13" spans="1:19" ht="20.25" x14ac:dyDescent="0.4">
      <c r="A13" s="18"/>
      <c r="B13" s="6"/>
      <c r="C13" s="6" t="s">
        <v>31</v>
      </c>
      <c r="D13" s="6"/>
      <c r="E13" s="6"/>
      <c r="F13" s="1"/>
      <c r="G13" s="1"/>
      <c r="H13" s="1" t="s">
        <v>99</v>
      </c>
      <c r="I13" s="6" t="s">
        <v>101</v>
      </c>
      <c r="J13" s="26">
        <f t="shared" si="0"/>
        <v>1.8749999999999999E-2</v>
      </c>
      <c r="K13" s="28">
        <v>0.75</v>
      </c>
      <c r="L13" s="29"/>
      <c r="M13" s="29"/>
      <c r="N13" s="9"/>
      <c r="O13" s="19"/>
      <c r="P13" s="19"/>
      <c r="Q13" s="19"/>
      <c r="R13" s="19"/>
      <c r="S13" s="19"/>
    </row>
    <row r="14" spans="1:19" x14ac:dyDescent="0.4">
      <c r="A14" s="18"/>
      <c r="B14" s="6"/>
      <c r="C14" s="6" t="s">
        <v>52</v>
      </c>
      <c r="D14" s="6"/>
      <c r="E14" s="6"/>
      <c r="F14" s="1"/>
      <c r="G14" s="1"/>
      <c r="H14" s="64" t="s">
        <v>100</v>
      </c>
      <c r="I14" s="6" t="s">
        <v>101</v>
      </c>
      <c r="J14" s="34">
        <v>2E-3</v>
      </c>
      <c r="K14" s="26">
        <f>J14*$F$4</f>
        <v>0.08</v>
      </c>
      <c r="L14" s="35"/>
      <c r="M14" s="34"/>
      <c r="N14" s="9"/>
      <c r="O14" s="19"/>
      <c r="P14" s="19"/>
      <c r="Q14" s="19"/>
      <c r="R14" s="19"/>
      <c r="S14" s="19"/>
    </row>
    <row r="15" spans="1:19" x14ac:dyDescent="0.4">
      <c r="A15" s="18"/>
      <c r="B15" s="6"/>
      <c r="C15" s="6"/>
      <c r="D15" s="6"/>
      <c r="E15" s="6"/>
      <c r="F15" s="1"/>
      <c r="G15" s="1"/>
      <c r="H15" s="1"/>
      <c r="I15" s="1"/>
      <c r="J15" s="36"/>
      <c r="K15" s="26"/>
      <c r="L15" s="35"/>
      <c r="M15" s="34"/>
      <c r="N15" s="9"/>
      <c r="O15" s="19"/>
      <c r="P15" s="19"/>
      <c r="Q15" s="19"/>
      <c r="R15" s="19"/>
      <c r="S15" s="19"/>
    </row>
    <row r="16" spans="1:19" x14ac:dyDescent="0.4">
      <c r="A16" s="18"/>
      <c r="B16" s="6" t="s">
        <v>34</v>
      </c>
      <c r="C16" s="6"/>
      <c r="D16" s="6"/>
      <c r="E16" s="6"/>
      <c r="F16" s="1"/>
      <c r="G16" s="1"/>
      <c r="H16" s="30"/>
      <c r="I16" s="1"/>
      <c r="J16" s="76" t="s">
        <v>49</v>
      </c>
      <c r="K16" s="77"/>
      <c r="L16" s="76" t="s">
        <v>48</v>
      </c>
      <c r="M16" s="77"/>
      <c r="N16" s="1"/>
      <c r="O16" s="19"/>
      <c r="P16" s="19"/>
      <c r="Q16" s="19"/>
      <c r="R16" s="19"/>
      <c r="S16" s="19"/>
    </row>
    <row r="17" spans="1:20" x14ac:dyDescent="0.4">
      <c r="A17" s="18"/>
      <c r="B17" s="18"/>
      <c r="C17" s="6"/>
      <c r="D17" s="6"/>
      <c r="E17" s="6"/>
      <c r="F17" s="1"/>
      <c r="G17" s="1"/>
      <c r="H17" s="30"/>
      <c r="I17" s="1"/>
      <c r="J17" s="31" t="s">
        <v>27</v>
      </c>
      <c r="K17" s="31" t="s">
        <v>28</v>
      </c>
      <c r="L17" s="31" t="s">
        <v>27</v>
      </c>
      <c r="M17" s="31" t="s">
        <v>28</v>
      </c>
      <c r="N17" s="1"/>
      <c r="O17" s="19"/>
      <c r="P17" s="19"/>
      <c r="Q17" s="19"/>
      <c r="R17" s="19"/>
      <c r="S17" s="19"/>
    </row>
    <row r="18" spans="1:20" x14ac:dyDescent="0.4">
      <c r="A18" s="18"/>
      <c r="B18" s="6" t="s">
        <v>35</v>
      </c>
      <c r="C18" s="6" t="s">
        <v>36</v>
      </c>
      <c r="D18" s="6"/>
      <c r="E18" s="6"/>
      <c r="F18" s="1"/>
      <c r="G18" s="30"/>
      <c r="H18" s="30"/>
      <c r="I18" s="6" t="s">
        <v>101</v>
      </c>
      <c r="J18" s="28">
        <f>K18/$F$4</f>
        <v>0.41249999999999998</v>
      </c>
      <c r="K18" s="29">
        <v>16.5</v>
      </c>
      <c r="L18" s="28">
        <f>M18/$F$4</f>
        <v>0.25037500000000001</v>
      </c>
      <c r="M18" s="29">
        <v>10.015000000000001</v>
      </c>
      <c r="N18" s="1"/>
      <c r="O18" s="19"/>
      <c r="P18" s="19"/>
      <c r="Q18" s="19"/>
      <c r="R18" s="19"/>
      <c r="S18" s="19"/>
    </row>
    <row r="19" spans="1:20" x14ac:dyDescent="0.4">
      <c r="A19" s="18"/>
      <c r="B19" s="6"/>
      <c r="C19" s="6" t="s">
        <v>37</v>
      </c>
      <c r="D19" s="6"/>
      <c r="E19" s="6"/>
      <c r="F19" s="1"/>
      <c r="G19" s="30"/>
      <c r="H19" s="30"/>
      <c r="I19" s="6" t="s">
        <v>101</v>
      </c>
      <c r="J19" s="28">
        <f t="shared" ref="J19:J20" si="1">K19/$F$4</f>
        <v>0.41249999999999998</v>
      </c>
      <c r="K19" s="29">
        <v>16.5</v>
      </c>
      <c r="L19" s="28">
        <f t="shared" ref="L19:L21" si="2">M19/$F$4</f>
        <v>0.21537500000000001</v>
      </c>
      <c r="M19" s="29">
        <v>8.6150000000000002</v>
      </c>
      <c r="N19" s="1"/>
      <c r="O19" s="19"/>
      <c r="P19" s="19"/>
      <c r="Q19" s="19"/>
      <c r="R19" s="19"/>
      <c r="S19" s="19"/>
    </row>
    <row r="20" spans="1:20" x14ac:dyDescent="0.4">
      <c r="A20" s="18"/>
      <c r="B20" s="6"/>
      <c r="C20" s="6" t="s">
        <v>38</v>
      </c>
      <c r="D20" s="6"/>
      <c r="E20" s="6"/>
      <c r="F20" s="1"/>
      <c r="G20" s="30"/>
      <c r="H20" s="30"/>
      <c r="I20" s="6" t="s">
        <v>101</v>
      </c>
      <c r="J20" s="28">
        <f t="shared" si="1"/>
        <v>0.41249999999999998</v>
      </c>
      <c r="K20" s="29">
        <v>16.5</v>
      </c>
      <c r="L20" s="28">
        <f t="shared" si="2"/>
        <v>0.18037500000000001</v>
      </c>
      <c r="M20" s="29">
        <v>7.2149999999999999</v>
      </c>
      <c r="N20" s="1"/>
      <c r="O20" s="19"/>
      <c r="P20" s="19"/>
      <c r="Q20" s="19"/>
      <c r="R20" s="19"/>
      <c r="S20" s="19"/>
    </row>
    <row r="21" spans="1:20" x14ac:dyDescent="0.4">
      <c r="A21" s="18"/>
      <c r="B21" s="6" t="s">
        <v>39</v>
      </c>
      <c r="C21" s="6"/>
      <c r="D21" s="6"/>
      <c r="E21" s="6"/>
      <c r="F21" s="1"/>
      <c r="G21" s="30"/>
      <c r="H21" s="30"/>
      <c r="I21" s="6" t="s">
        <v>101</v>
      </c>
      <c r="J21" s="28">
        <v>0</v>
      </c>
      <c r="K21" s="29">
        <v>0</v>
      </c>
      <c r="L21" s="28">
        <f t="shared" si="2"/>
        <v>7.0000000000000021E-2</v>
      </c>
      <c r="M21" s="29">
        <f>M18-M20</f>
        <v>2.8000000000000007</v>
      </c>
      <c r="N21" s="1"/>
      <c r="O21" s="19"/>
      <c r="P21" s="19"/>
      <c r="Q21" s="19"/>
      <c r="R21" s="19"/>
      <c r="S21" s="19"/>
      <c r="T21" s="19"/>
    </row>
    <row r="22" spans="1:20" x14ac:dyDescent="0.4">
      <c r="A22" s="18"/>
      <c r="B22" s="6" t="s">
        <v>40</v>
      </c>
      <c r="C22" s="6"/>
      <c r="D22" s="6"/>
      <c r="E22" s="6"/>
      <c r="F22" s="1"/>
      <c r="G22" s="30"/>
      <c r="H22" s="30"/>
      <c r="I22" s="1" t="s">
        <v>103</v>
      </c>
      <c r="J22" s="28">
        <f>K22/$F$4^3</f>
        <v>2.7910453125000001</v>
      </c>
      <c r="K22" s="32">
        <v>178626.9</v>
      </c>
      <c r="L22" s="28">
        <f>M22/$F$4^3</f>
        <v>1.3941062500000001</v>
      </c>
      <c r="M22" s="32">
        <v>89222.8</v>
      </c>
      <c r="N22" s="1"/>
      <c r="O22" s="19"/>
      <c r="P22" s="19"/>
      <c r="Q22" s="19"/>
      <c r="R22" s="19"/>
      <c r="S22" s="19"/>
      <c r="T22" s="19"/>
    </row>
    <row r="23" spans="1:20" x14ac:dyDescent="0.4">
      <c r="A23" s="18"/>
      <c r="B23" s="6" t="s">
        <v>41</v>
      </c>
      <c r="C23" s="6"/>
      <c r="D23" s="6"/>
      <c r="E23" s="6"/>
      <c r="F23" s="1"/>
      <c r="G23" s="30"/>
      <c r="H23" s="30"/>
      <c r="I23" s="1" t="s">
        <v>104</v>
      </c>
      <c r="J23" s="28">
        <f>K23/$F$4^3</f>
        <v>2.8608214453124998</v>
      </c>
      <c r="K23" s="32">
        <f>K22*1.025</f>
        <v>183092.57249999998</v>
      </c>
      <c r="L23" s="28">
        <f>M23/$F$4^3</f>
        <v>1.4289589062499999</v>
      </c>
      <c r="M23" s="32">
        <f>M22*1.025</f>
        <v>91453.37</v>
      </c>
      <c r="N23" s="1"/>
      <c r="O23" s="19"/>
      <c r="P23" s="19"/>
      <c r="Q23" s="19"/>
      <c r="R23" s="19"/>
      <c r="S23" s="19"/>
      <c r="T23" s="19"/>
    </row>
    <row r="24" spans="1:20" x14ac:dyDescent="0.4">
      <c r="A24" s="18"/>
      <c r="B24" s="6" t="s">
        <v>42</v>
      </c>
      <c r="C24" s="6"/>
      <c r="D24" s="6"/>
      <c r="E24" s="6"/>
      <c r="F24" s="1"/>
      <c r="G24" s="30"/>
      <c r="H24" s="30"/>
      <c r="I24" s="1" t="s">
        <v>105</v>
      </c>
      <c r="J24" s="28">
        <f>K24/$F$4^2</f>
        <v>12.4558125</v>
      </c>
      <c r="K24" s="32">
        <v>19929.3</v>
      </c>
      <c r="L24" s="28">
        <f>M24/$F$4^2</f>
        <v>9.378187500000001</v>
      </c>
      <c r="M24" s="32">
        <v>15005.1</v>
      </c>
      <c r="N24" s="1"/>
      <c r="O24" s="19"/>
      <c r="P24" s="19"/>
      <c r="Q24" s="19"/>
      <c r="R24" s="19"/>
      <c r="S24" s="19"/>
    </row>
    <row r="25" spans="1:20" x14ac:dyDescent="0.4">
      <c r="A25" s="18"/>
      <c r="B25" s="6"/>
      <c r="C25" s="6" t="s">
        <v>46</v>
      </c>
      <c r="D25" s="6"/>
      <c r="E25" s="6"/>
      <c r="F25" s="1"/>
      <c r="G25" s="30"/>
      <c r="H25" s="30"/>
      <c r="I25" s="1"/>
      <c r="J25" s="1"/>
      <c r="K25" s="1"/>
      <c r="L25" s="28"/>
      <c r="M25" s="32"/>
      <c r="N25" s="1"/>
      <c r="O25" s="19"/>
      <c r="P25" s="19"/>
      <c r="Q25" s="19"/>
      <c r="R25" s="19"/>
      <c r="S25" s="19"/>
    </row>
    <row r="26" spans="1:20" x14ac:dyDescent="0.4">
      <c r="A26" s="18"/>
      <c r="B26" s="6" t="s">
        <v>43</v>
      </c>
      <c r="C26" s="6"/>
      <c r="D26" s="6"/>
      <c r="E26" s="6" t="s">
        <v>44</v>
      </c>
      <c r="F26" s="1"/>
      <c r="G26" s="30"/>
      <c r="H26" s="30"/>
      <c r="I26" s="1" t="s">
        <v>45</v>
      </c>
      <c r="J26" s="78">
        <v>-2.5474999999999999</v>
      </c>
      <c r="K26" s="78"/>
      <c r="L26" s="78">
        <v>-1.5589</v>
      </c>
      <c r="M26" s="78"/>
      <c r="N26" s="1"/>
      <c r="O26" s="19"/>
      <c r="P26" s="19"/>
      <c r="Q26" s="19"/>
      <c r="R26" s="19"/>
      <c r="S26" s="19"/>
    </row>
    <row r="27" spans="1:20" x14ac:dyDescent="0.4">
      <c r="A27" s="18"/>
      <c r="B27" s="18" t="s">
        <v>47</v>
      </c>
      <c r="C27" s="6"/>
      <c r="D27" s="6"/>
      <c r="E27" s="6"/>
      <c r="F27" s="1"/>
      <c r="G27" s="30"/>
      <c r="H27" s="30"/>
      <c r="I27" s="1"/>
      <c r="J27" s="33"/>
      <c r="K27" s="33"/>
      <c r="L27" s="33"/>
      <c r="M27" s="33"/>
      <c r="N27" s="1"/>
      <c r="O27" s="19"/>
      <c r="P27" s="19"/>
      <c r="Q27" s="19"/>
      <c r="R27" s="19"/>
      <c r="S27" s="19"/>
    </row>
    <row r="28" spans="1:20" x14ac:dyDescent="0.4">
      <c r="A28" s="18"/>
      <c r="C28" s="18"/>
      <c r="D28" s="18"/>
      <c r="E28" s="18"/>
      <c r="F28" s="9"/>
      <c r="G28" s="9"/>
      <c r="H28" s="9"/>
      <c r="I28" s="9"/>
      <c r="J28" s="9"/>
      <c r="K28" s="9"/>
      <c r="L28" s="9"/>
      <c r="M28" s="9"/>
      <c r="N28" s="9"/>
      <c r="O28" s="19"/>
      <c r="P28" s="19"/>
      <c r="Q28" s="19"/>
      <c r="R28" s="19"/>
      <c r="S28" s="19"/>
    </row>
    <row r="29" spans="1:20" x14ac:dyDescent="0.4">
      <c r="A29" s="18"/>
      <c r="B29" s="18"/>
      <c r="C29" s="18"/>
      <c r="D29" s="18"/>
      <c r="E29" s="18"/>
      <c r="F29" s="9"/>
      <c r="G29" s="9"/>
      <c r="H29" s="9"/>
      <c r="I29" s="9"/>
      <c r="J29" s="9"/>
      <c r="K29" s="9"/>
      <c r="L29" s="9"/>
      <c r="M29" s="9"/>
      <c r="N29" s="9"/>
      <c r="O29" s="19"/>
      <c r="P29" s="19"/>
      <c r="Q29" s="19"/>
      <c r="R29" s="19"/>
      <c r="S29" s="19"/>
    </row>
  </sheetData>
  <mergeCells count="4">
    <mergeCell ref="L16:M16"/>
    <mergeCell ref="L26:M26"/>
    <mergeCell ref="J16:K16"/>
    <mergeCell ref="J26:K26"/>
  </mergeCells>
  <phoneticPr fontId="1"/>
  <pageMargins left="0.7" right="0.7" top="0.75" bottom="0.75" header="0.3" footer="0.3"/>
  <ignoredErrors>
    <ignoredError sqref="K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5DC4-8EFE-4BB0-92D3-5E3203AB6E13}">
  <dimension ref="B2:K64"/>
  <sheetViews>
    <sheetView workbookViewId="0">
      <selection activeCell="K3" sqref="K3:K6"/>
    </sheetView>
  </sheetViews>
  <sheetFormatPr defaultRowHeight="18.75" x14ac:dyDescent="0.4"/>
  <cols>
    <col min="2" max="2" width="25.375" bestFit="1" customWidth="1"/>
    <col min="11" max="11" width="32.125" bestFit="1" customWidth="1"/>
  </cols>
  <sheetData>
    <row r="2" spans="2:11" ht="20.25" x14ac:dyDescent="0.4">
      <c r="B2" s="37" t="s">
        <v>55</v>
      </c>
      <c r="C2" s="37" t="s">
        <v>56</v>
      </c>
      <c r="E2" s="65" t="s">
        <v>53</v>
      </c>
      <c r="F2" s="65" t="s">
        <v>111</v>
      </c>
      <c r="G2" s="37" t="s">
        <v>112</v>
      </c>
      <c r="H2" s="37" t="s">
        <v>92</v>
      </c>
      <c r="J2" s="37" t="s">
        <v>113</v>
      </c>
      <c r="K2" s="37" t="s">
        <v>114</v>
      </c>
    </row>
    <row r="3" spans="2:11" ht="20.25" x14ac:dyDescent="0.4">
      <c r="B3" s="37" t="s">
        <v>106</v>
      </c>
      <c r="C3" s="37">
        <v>0.20300000000000001</v>
      </c>
      <c r="E3" s="37" t="s">
        <v>54</v>
      </c>
      <c r="F3" s="37" t="s">
        <v>54</v>
      </c>
      <c r="G3" s="37" t="s">
        <v>54</v>
      </c>
      <c r="H3" s="37" t="s">
        <v>54</v>
      </c>
      <c r="J3" s="65" t="s">
        <v>53</v>
      </c>
      <c r="K3" s="37" t="s">
        <v>116</v>
      </c>
    </row>
    <row r="4" spans="2:11" ht="20.25" x14ac:dyDescent="0.4">
      <c r="B4" s="37" t="s">
        <v>107</v>
      </c>
      <c r="C4" s="37">
        <v>0.75</v>
      </c>
      <c r="E4" s="38">
        <v>0.2</v>
      </c>
      <c r="F4" s="38">
        <v>0.29790802045882231</v>
      </c>
      <c r="G4" s="38">
        <v>0.34642847741978883</v>
      </c>
      <c r="H4" s="38">
        <v>0.27372769349610454</v>
      </c>
      <c r="J4" s="65" t="s">
        <v>111</v>
      </c>
      <c r="K4" s="37" t="s">
        <v>118</v>
      </c>
    </row>
    <row r="5" spans="2:11" ht="20.25" x14ac:dyDescent="0.4">
      <c r="B5" s="37" t="s">
        <v>108</v>
      </c>
      <c r="C5" s="37">
        <v>0.5</v>
      </c>
      <c r="E5" s="38">
        <v>0.21000000000000002</v>
      </c>
      <c r="F5" s="38">
        <v>0.29455366499432778</v>
      </c>
      <c r="G5" s="38">
        <v>0.34351242261900061</v>
      </c>
      <c r="H5" s="38">
        <v>0.28659024907382097</v>
      </c>
      <c r="J5" s="65" t="s">
        <v>119</v>
      </c>
      <c r="K5" s="37" t="s">
        <v>120</v>
      </c>
    </row>
    <row r="6" spans="2:11" ht="20.25" x14ac:dyDescent="0.4">
      <c r="B6" s="37" t="s">
        <v>109</v>
      </c>
      <c r="C6" s="37">
        <v>5</v>
      </c>
      <c r="E6" s="38">
        <v>0.22000000000000003</v>
      </c>
      <c r="F6" s="38">
        <v>0.29117679680463432</v>
      </c>
      <c r="G6" s="38">
        <v>0.34057983134223446</v>
      </c>
      <c r="H6" s="38">
        <v>0.29935095673008327</v>
      </c>
      <c r="J6" s="37" t="s">
        <v>92</v>
      </c>
      <c r="K6" s="37" t="s">
        <v>121</v>
      </c>
    </row>
    <row r="7" spans="2:11" x14ac:dyDescent="0.4">
      <c r="B7" s="37" t="s">
        <v>110</v>
      </c>
      <c r="C7" s="37">
        <v>0.18</v>
      </c>
      <c r="E7" s="38">
        <v>0.23000000000000004</v>
      </c>
      <c r="F7" s="38">
        <v>0.28777690953115481</v>
      </c>
      <c r="G7" s="38">
        <v>0.33762907452301527</v>
      </c>
      <c r="H7" s="38">
        <v>0.31200681033138261</v>
      </c>
    </row>
    <row r="8" spans="2:11" x14ac:dyDescent="0.4">
      <c r="E8" s="38">
        <v>0.24000000000000005</v>
      </c>
      <c r="F8" s="38">
        <v>0.28435349681530198</v>
      </c>
      <c r="G8" s="38">
        <v>0.33465852309486804</v>
      </c>
      <c r="H8" s="38">
        <v>0.32455481499241584</v>
      </c>
    </row>
    <row r="9" spans="2:11" x14ac:dyDescent="0.4">
      <c r="E9" s="38">
        <v>0.25000000000000006</v>
      </c>
      <c r="F9" s="38">
        <v>0.28090605229848853</v>
      </c>
      <c r="G9" s="38">
        <v>0.33166654799131773</v>
      </c>
      <c r="H9" s="38">
        <v>0.33699198063913033</v>
      </c>
    </row>
    <row r="10" spans="2:11" x14ac:dyDescent="0.4">
      <c r="E10" s="38">
        <v>0.26000000000000006</v>
      </c>
      <c r="F10" s="38">
        <v>0.27743406962212724</v>
      </c>
      <c r="G10" s="38">
        <v>0.32865152014588928</v>
      </c>
      <c r="H10" s="38">
        <v>0.34931531493127249</v>
      </c>
    </row>
    <row r="11" spans="2:11" x14ac:dyDescent="0.4">
      <c r="E11" s="38">
        <v>0.27000000000000007</v>
      </c>
      <c r="F11" s="38">
        <v>0.27393704242763095</v>
      </c>
      <c r="G11" s="38">
        <v>0.32561181049210763</v>
      </c>
      <c r="H11" s="38">
        <v>0.36152181549430912</v>
      </c>
    </row>
    <row r="12" spans="2:11" x14ac:dyDescent="0.4">
      <c r="E12" s="38">
        <v>0.28000000000000008</v>
      </c>
      <c r="F12" s="38">
        <v>0.27041446435641237</v>
      </c>
      <c r="G12" s="38">
        <v>0.32254578996349781</v>
      </c>
      <c r="H12" s="38">
        <v>0.37360846140349263</v>
      </c>
    </row>
    <row r="13" spans="2:11" x14ac:dyDescent="0.4">
      <c r="E13" s="38">
        <v>0.29000000000000009</v>
      </c>
      <c r="F13" s="38">
        <v>0.26686582904988421</v>
      </c>
      <c r="G13" s="38">
        <v>0.31945182949358469</v>
      </c>
      <c r="H13" s="38">
        <v>0.38557220385469854</v>
      </c>
    </row>
    <row r="14" spans="2:11" x14ac:dyDescent="0.4">
      <c r="E14" s="38">
        <v>0.3000000000000001</v>
      </c>
      <c r="F14" s="38">
        <v>0.26329063014945925</v>
      </c>
      <c r="G14" s="38">
        <v>0.31632830001589329</v>
      </c>
      <c r="H14" s="38">
        <v>0.39740995594729667</v>
      </c>
    </row>
    <row r="15" spans="2:11" x14ac:dyDescent="0.4">
      <c r="E15" s="38">
        <v>0.31000000000000011</v>
      </c>
      <c r="F15" s="38">
        <v>0.25968836129655026</v>
      </c>
      <c r="G15" s="38">
        <v>0.3131735724639485</v>
      </c>
      <c r="H15" s="38">
        <v>0.40911858149355002</v>
      </c>
    </row>
    <row r="16" spans="2:11" x14ac:dyDescent="0.4">
      <c r="E16" s="38">
        <v>0.32000000000000012</v>
      </c>
      <c r="F16" s="38">
        <v>0.25605851613257008</v>
      </c>
      <c r="G16" s="38">
        <v>0.30998601777127538</v>
      </c>
      <c r="H16" s="38">
        <v>0.4206948827566192</v>
      </c>
    </row>
    <row r="17" spans="5:8" x14ac:dyDescent="0.4">
      <c r="E17" s="38">
        <v>0.33000000000000013</v>
      </c>
      <c r="F17" s="38">
        <v>0.25240058829893131</v>
      </c>
      <c r="G17" s="38">
        <v>0.30676400687139882</v>
      </c>
      <c r="H17" s="38">
        <v>0.43213558700492638</v>
      </c>
    </row>
    <row r="18" spans="5:8" x14ac:dyDescent="0.4">
      <c r="E18" s="38">
        <v>0.34000000000000014</v>
      </c>
      <c r="F18" s="38">
        <v>0.24871407143704688</v>
      </c>
      <c r="G18" s="38">
        <v>0.30350591069784372</v>
      </c>
      <c r="H18" s="38">
        <v>0.4434373317540577</v>
      </c>
    </row>
    <row r="19" spans="5:8" x14ac:dyDescent="0.4">
      <c r="E19" s="38">
        <v>0.35000000000000014</v>
      </c>
      <c r="F19" s="38">
        <v>0.24499845918832941</v>
      </c>
      <c r="G19" s="38">
        <v>0.30021010018413519</v>
      </c>
      <c r="H19" s="38">
        <v>0.45459664854818321</v>
      </c>
    </row>
    <row r="20" spans="5:8" x14ac:dyDescent="0.4">
      <c r="E20" s="38">
        <v>0.36000000000000015</v>
      </c>
      <c r="F20" s="38">
        <v>0.24125324519419172</v>
      </c>
      <c r="G20" s="38">
        <v>0.29687494626379801</v>
      </c>
      <c r="H20" s="38">
        <v>0.46560994511066978</v>
      </c>
    </row>
    <row r="21" spans="5:8" x14ac:dyDescent="0.4">
      <c r="E21" s="38">
        <v>0.37000000000000016</v>
      </c>
      <c r="F21" s="38">
        <v>0.23747792309604659</v>
      </c>
      <c r="G21" s="38">
        <v>0.29349881987035731</v>
      </c>
      <c r="H21" s="38">
        <v>0.47647348566758357</v>
      </c>
    </row>
    <row r="22" spans="5:8" x14ac:dyDescent="0.4">
      <c r="E22" s="38">
        <v>0.38000000000000017</v>
      </c>
      <c r="F22" s="38">
        <v>0.23367198653530674</v>
      </c>
      <c r="G22" s="38">
        <v>0.29008009193733791</v>
      </c>
      <c r="H22" s="38">
        <v>0.48718336921747846</v>
      </c>
    </row>
    <row r="23" spans="5:8" x14ac:dyDescent="0.4">
      <c r="E23" s="38">
        <v>0.39000000000000018</v>
      </c>
      <c r="F23" s="38">
        <v>0.22983492915338496</v>
      </c>
      <c r="G23" s="38">
        <v>0.28661713339826483</v>
      </c>
      <c r="H23" s="38">
        <v>0.49773550548537149</v>
      </c>
    </row>
    <row r="24" spans="5:8" x14ac:dyDescent="0.4">
      <c r="E24" s="38">
        <v>0.40000000000000019</v>
      </c>
      <c r="F24" s="38">
        <v>0.22596624459169398</v>
      </c>
      <c r="G24" s="38">
        <v>0.28310831518666302</v>
      </c>
      <c r="H24" s="38">
        <v>0.50812558825717735</v>
      </c>
    </row>
    <row r="25" spans="5:8" x14ac:dyDescent="0.4">
      <c r="E25" s="38">
        <v>0.4100000000000002</v>
      </c>
      <c r="F25" s="38">
        <v>0.22206542649164657</v>
      </c>
      <c r="G25" s="38">
        <v>0.27955200823605747</v>
      </c>
      <c r="H25" s="38">
        <v>0.51834906574184714</v>
      </c>
    </row>
    <row r="26" spans="5:8" x14ac:dyDescent="0.4">
      <c r="E26" s="38">
        <v>0.42000000000000021</v>
      </c>
      <c r="F26" s="38">
        <v>0.21813196849465549</v>
      </c>
      <c r="G26" s="38">
        <v>0.27594658347997308</v>
      </c>
      <c r="H26" s="38">
        <v>0.52840110755058622</v>
      </c>
    </row>
    <row r="27" spans="5:8" x14ac:dyDescent="0.4">
      <c r="E27" s="38">
        <v>0.43000000000000022</v>
      </c>
      <c r="F27" s="38">
        <v>0.21416536424213353</v>
      </c>
      <c r="G27" s="38">
        <v>0.27229041185193481</v>
      </c>
      <c r="H27" s="38">
        <v>0.53827656781396638</v>
      </c>
    </row>
    <row r="28" spans="5:8" x14ac:dyDescent="0.4">
      <c r="E28" s="38">
        <v>0.44000000000000022</v>
      </c>
      <c r="F28" s="38">
        <v>0.21016510737549338</v>
      </c>
      <c r="G28" s="38">
        <v>0.26858186428546765</v>
      </c>
      <c r="H28" s="38">
        <v>0.54796994387628029</v>
      </c>
    </row>
    <row r="29" spans="5:8" x14ac:dyDescent="0.4">
      <c r="E29" s="38">
        <v>0.45000000000000023</v>
      </c>
      <c r="F29" s="38">
        <v>0.20613069153614785</v>
      </c>
      <c r="G29" s="38">
        <v>0.26481931171409656</v>
      </c>
      <c r="H29" s="38">
        <v>0.55747532990933479</v>
      </c>
    </row>
    <row r="30" spans="5:8" x14ac:dyDescent="0.4">
      <c r="E30" s="38">
        <v>0.46000000000000024</v>
      </c>
      <c r="F30" s="38">
        <v>0.20206161036550971</v>
      </c>
      <c r="G30" s="38">
        <v>0.26100112507134654</v>
      </c>
      <c r="H30" s="38">
        <v>0.56678636467159749</v>
      </c>
    </row>
    <row r="31" spans="5:8" x14ac:dyDescent="0.4">
      <c r="E31" s="38">
        <v>0.47000000000000025</v>
      </c>
      <c r="F31" s="38">
        <v>0.19795735750499169</v>
      </c>
      <c r="G31" s="38">
        <v>0.25712567529074243</v>
      </c>
      <c r="H31" s="38">
        <v>0.57589617249894876</v>
      </c>
    </row>
    <row r="32" spans="5:8" x14ac:dyDescent="0.4">
      <c r="E32" s="38">
        <v>0.48000000000000026</v>
      </c>
      <c r="F32" s="38">
        <v>0.19381742659600654</v>
      </c>
      <c r="G32" s="38">
        <v>0.25319133330580923</v>
      </c>
      <c r="H32" s="38">
        <v>0.58479729644485012</v>
      </c>
    </row>
    <row r="33" spans="5:8" x14ac:dyDescent="0.4">
      <c r="E33" s="38">
        <v>0.49000000000000027</v>
      </c>
      <c r="F33" s="38">
        <v>0.18964131127996703</v>
      </c>
      <c r="G33" s="38">
        <v>0.24919647005007195</v>
      </c>
      <c r="H33" s="38">
        <v>0.59348162228380508</v>
      </c>
    </row>
    <row r="34" spans="5:8" x14ac:dyDescent="0.4">
      <c r="E34" s="38">
        <v>0.50000000000000022</v>
      </c>
      <c r="F34" s="38">
        <v>0.18542850519828599</v>
      </c>
      <c r="G34" s="38">
        <v>0.24513945645705554</v>
      </c>
      <c r="H34" s="38">
        <v>0.60194029184401077</v>
      </c>
    </row>
    <row r="35" spans="5:8" x14ac:dyDescent="0.4">
      <c r="E35" s="38">
        <v>0.51000000000000023</v>
      </c>
      <c r="F35" s="38">
        <v>0.18117850199237606</v>
      </c>
      <c r="G35" s="38">
        <v>0.24101866346028489</v>
      </c>
      <c r="H35" s="38">
        <v>0.61016360383227009</v>
      </c>
    </row>
    <row r="36" spans="5:8" x14ac:dyDescent="0.4">
      <c r="E36" s="38">
        <v>0.52000000000000024</v>
      </c>
      <c r="F36" s="38">
        <v>0.17689079530365009</v>
      </c>
      <c r="G36" s="38">
        <v>0.236832461993285</v>
      </c>
      <c r="H36" s="38">
        <v>0.61814089994267796</v>
      </c>
    </row>
    <row r="37" spans="5:8" x14ac:dyDescent="0.4">
      <c r="E37" s="38">
        <v>0.53000000000000025</v>
      </c>
      <c r="F37" s="38">
        <v>0.17256487877352078</v>
      </c>
      <c r="G37" s="38">
        <v>0.23257922298958086</v>
      </c>
      <c r="H37" s="38">
        <v>0.6258604335825666</v>
      </c>
    </row>
    <row r="38" spans="5:8" x14ac:dyDescent="0.4">
      <c r="E38" s="38">
        <v>0.54000000000000026</v>
      </c>
      <c r="F38" s="38">
        <v>0.16820024604340095</v>
      </c>
      <c r="G38" s="38">
        <v>0.22825731738269739</v>
      </c>
      <c r="H38" s="38">
        <v>0.63330921798168582</v>
      </c>
    </row>
    <row r="39" spans="5:8" x14ac:dyDescent="0.4">
      <c r="E39" s="38">
        <v>0.55000000000000027</v>
      </c>
      <c r="F39" s="38">
        <v>0.16379639075470329</v>
      </c>
      <c r="G39" s="38">
        <v>0.2238651161061595</v>
      </c>
      <c r="H39" s="38">
        <v>0.64047284974373764</v>
      </c>
    </row>
    <row r="40" spans="5:8" x14ac:dyDescent="0.4">
      <c r="E40" s="38">
        <v>0.56000000000000028</v>
      </c>
      <c r="F40" s="38">
        <v>0.1593528065488406</v>
      </c>
      <c r="G40" s="38">
        <v>0.21940099009349223</v>
      </c>
      <c r="H40" s="38">
        <v>0.6473353030140867</v>
      </c>
    </row>
    <row r="41" spans="5:8" x14ac:dyDescent="0.4">
      <c r="E41" s="38">
        <v>0.57000000000000028</v>
      </c>
      <c r="F41" s="38">
        <v>0.15486898706722563</v>
      </c>
      <c r="G41" s="38">
        <v>0.21486331027822053</v>
      </c>
      <c r="H41" s="38">
        <v>0.65387868832219453</v>
      </c>
    </row>
    <row r="42" spans="5:8" x14ac:dyDescent="0.4">
      <c r="E42" s="38">
        <v>0.58000000000000029</v>
      </c>
      <c r="F42" s="38">
        <v>0.15034442595127115</v>
      </c>
      <c r="G42" s="38">
        <v>0.21025044759386932</v>
      </c>
      <c r="H42" s="38">
        <v>0.66008296874372296</v>
      </c>
    </row>
    <row r="43" spans="5:8" x14ac:dyDescent="0.4">
      <c r="E43" s="38">
        <v>0.5900000000000003</v>
      </c>
      <c r="F43" s="38">
        <v>0.14577861684238991</v>
      </c>
      <c r="G43" s="38">
        <v>0.20556077297396358</v>
      </c>
      <c r="H43" s="38">
        <v>0.66592562422391988</v>
      </c>
    </row>
    <row r="44" spans="5:8" x14ac:dyDescent="0.4">
      <c r="E44" s="38">
        <v>0.60000000000000031</v>
      </c>
      <c r="F44" s="38">
        <v>0.14117105338199465</v>
      </c>
      <c r="G44" s="38">
        <v>0.20079265735202823</v>
      </c>
      <c r="H44" s="38">
        <v>0.67138125258764114</v>
      </c>
    </row>
    <row r="45" spans="5:8" x14ac:dyDescent="0.4">
      <c r="E45" s="38">
        <v>0.61000000000000032</v>
      </c>
      <c r="F45" s="38">
        <v>0.13652122921149817</v>
      </c>
      <c r="G45" s="38">
        <v>0.19594447166158827</v>
      </c>
      <c r="H45" s="38">
        <v>0.67642109276477891</v>
      </c>
    </row>
    <row r="46" spans="5:8" x14ac:dyDescent="0.4">
      <c r="E46" s="38">
        <v>0.62000000000000033</v>
      </c>
      <c r="F46" s="38">
        <v>0.13182863797231326</v>
      </c>
      <c r="G46" s="38">
        <v>0.19101458683616865</v>
      </c>
      <c r="H46" s="38">
        <v>0.68101245185341741</v>
      </c>
    </row>
    <row r="47" spans="5:8" x14ac:dyDescent="0.4">
      <c r="E47" s="38">
        <v>0.63000000000000034</v>
      </c>
      <c r="F47" s="38">
        <v>0.12709277330585256</v>
      </c>
      <c r="G47" s="38">
        <v>0.18600137380929432</v>
      </c>
      <c r="H47" s="38">
        <v>0.68511801250901472</v>
      </c>
    </row>
    <row r="48" spans="5:8" x14ac:dyDescent="0.4">
      <c r="E48" s="38">
        <v>0.64000000000000035</v>
      </c>
      <c r="F48" s="38">
        <v>0.12231312885352894</v>
      </c>
      <c r="G48" s="38">
        <v>0.18090320351449024</v>
      </c>
      <c r="H48" s="38">
        <v>0.68869499034217541</v>
      </c>
    </row>
    <row r="49" spans="5:8" x14ac:dyDescent="0.4">
      <c r="E49" s="38">
        <v>0.65000000000000036</v>
      </c>
      <c r="F49" s="38">
        <v>0.11748919825675508</v>
      </c>
      <c r="G49" s="38">
        <v>0.17571844688528138</v>
      </c>
      <c r="H49" s="38">
        <v>0.69169410190257929</v>
      </c>
    </row>
    <row r="50" spans="5:8" x14ac:dyDescent="0.4">
      <c r="E50" s="38">
        <v>0.66000000000000036</v>
      </c>
      <c r="F50" s="38">
        <v>0.11262047515694382</v>
      </c>
      <c r="G50" s="38">
        <v>0.17044547485519265</v>
      </c>
      <c r="H50" s="38">
        <v>0.69405829152560261</v>
      </c>
    </row>
    <row r="51" spans="5:8" x14ac:dyDescent="0.4">
      <c r="E51" s="38">
        <v>0.67000000000000037</v>
      </c>
      <c r="F51" s="38">
        <v>0.10770645319550787</v>
      </c>
      <c r="G51" s="38">
        <v>0.16508265835774907</v>
      </c>
      <c r="H51" s="38">
        <v>0.69572114852394007</v>
      </c>
    </row>
    <row r="52" spans="5:8" x14ac:dyDescent="0.4">
      <c r="E52" s="38">
        <v>0.68000000000000038</v>
      </c>
      <c r="F52" s="38">
        <v>0.10274662601385998</v>
      </c>
      <c r="G52" s="38">
        <v>0.15962836832647553</v>
      </c>
      <c r="H52" s="38">
        <v>0.69660492301839827</v>
      </c>
    </row>
    <row r="53" spans="5:8" x14ac:dyDescent="0.4">
      <c r="E53" s="38">
        <v>0.69000000000000039</v>
      </c>
      <c r="F53" s="38">
        <v>9.7740487253412944E-2</v>
      </c>
      <c r="G53" s="38">
        <v>0.15408097569489709</v>
      </c>
      <c r="H53" s="38">
        <v>0.6966180162956559</v>
      </c>
    </row>
    <row r="54" spans="5:8" x14ac:dyDescent="0.4">
      <c r="E54" s="38">
        <v>0.7000000000000004</v>
      </c>
      <c r="F54" s="38">
        <v>9.2687530555579489E-2</v>
      </c>
      <c r="G54" s="38">
        <v>0.14843885139653862</v>
      </c>
      <c r="H54" s="38">
        <v>0.69565177569623071</v>
      </c>
    </row>
    <row r="55" spans="5:8" x14ac:dyDescent="0.4">
      <c r="E55" s="38">
        <v>0.71000000000000041</v>
      </c>
      <c r="F55" s="38">
        <v>8.7587249561772385E-2</v>
      </c>
      <c r="G55" s="38">
        <v>0.14270036636492511</v>
      </c>
      <c r="H55" s="38">
        <v>0.69357635814270591</v>
      </c>
    </row>
    <row r="56" spans="5:8" x14ac:dyDescent="0.4">
      <c r="E56" s="38">
        <v>0.72000000000000042</v>
      </c>
      <c r="F56" s="38">
        <v>8.2439137913404403E-2</v>
      </c>
      <c r="G56" s="38">
        <v>0.13686389153358147</v>
      </c>
      <c r="H56" s="38">
        <v>0.69023533032831397</v>
      </c>
    </row>
    <row r="57" spans="5:8" x14ac:dyDescent="0.4">
      <c r="E57" s="38">
        <v>0.73000000000000043</v>
      </c>
      <c r="F57" s="38">
        <v>7.7242689251888319E-2</v>
      </c>
      <c r="G57" s="38">
        <v>0.1309277978360327</v>
      </c>
      <c r="H57" s="38">
        <v>0.68543853109848396</v>
      </c>
    </row>
    <row r="58" spans="5:8" x14ac:dyDescent="0.4">
      <c r="E58" s="38">
        <v>0.74000000000000044</v>
      </c>
      <c r="F58" s="38">
        <v>7.1997397218636794E-2</v>
      </c>
      <c r="G58" s="38">
        <v>0.1248904562058038</v>
      </c>
      <c r="H58" s="38">
        <v>0.67895250636913995</v>
      </c>
    </row>
    <row r="59" spans="5:8" x14ac:dyDescent="0.4">
      <c r="E59" s="38">
        <v>0.75000000000000044</v>
      </c>
      <c r="F59" s="38">
        <v>6.6702755455062768E-2</v>
      </c>
      <c r="G59" s="38">
        <v>0.11875023757641961</v>
      </c>
      <c r="H59" s="38">
        <v>0.67048749534235752</v>
      </c>
    </row>
    <row r="60" spans="5:8" x14ac:dyDescent="0.4">
      <c r="E60" s="38">
        <v>0.76000000000000045</v>
      </c>
      <c r="F60" s="38">
        <v>6.1358257602578847E-2</v>
      </c>
      <c r="G60" s="38">
        <v>0.11250551288140526</v>
      </c>
      <c r="H60" s="38">
        <v>0.65967942437720695</v>
      </c>
    </row>
    <row r="61" spans="5:8" x14ac:dyDescent="0.4">
      <c r="E61" s="38">
        <v>0.77000000000000046</v>
      </c>
      <c r="F61" s="38">
        <v>5.5963397302597861E-2</v>
      </c>
      <c r="G61" s="38">
        <v>0.10615465305428551</v>
      </c>
      <c r="H61" s="38">
        <v>0.64606452130217606</v>
      </c>
    </row>
    <row r="62" spans="5:8" x14ac:dyDescent="0.4">
      <c r="E62" s="38">
        <v>0.78000000000000047</v>
      </c>
      <c r="F62" s="38">
        <v>5.0517668196532528E-2</v>
      </c>
      <c r="G62" s="38">
        <v>9.9696029028585487E-2</v>
      </c>
      <c r="H62" s="38">
        <v>0.62904276273895254</v>
      </c>
    </row>
    <row r="63" spans="5:8" x14ac:dyDescent="0.4">
      <c r="E63" s="38">
        <v>0.79000000000000048</v>
      </c>
      <c r="F63" s="38">
        <v>4.5020563925795565E-2</v>
      </c>
      <c r="G63" s="38">
        <v>9.312801173783003E-2</v>
      </c>
      <c r="H63" s="38">
        <v>0.60782396973099739</v>
      </c>
    </row>
    <row r="64" spans="5:8" x14ac:dyDescent="0.4">
      <c r="E64" s="38">
        <v>0.80000000000000049</v>
      </c>
      <c r="F64" s="38">
        <v>3.9471578131799856E-2</v>
      </c>
      <c r="G64" s="38">
        <v>8.6448972115544198E-2</v>
      </c>
      <c r="H64" s="38">
        <v>0.58134611598782371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AE9F-48B6-4286-8DFE-09D18CCCBAFC}">
  <sheetPr>
    <pageSetUpPr fitToPage="1"/>
  </sheetPr>
  <dimension ref="B2:V40"/>
  <sheetViews>
    <sheetView workbookViewId="0">
      <selection activeCell="Q27" sqref="Q27"/>
    </sheetView>
  </sheetViews>
  <sheetFormatPr defaultRowHeight="18.75" x14ac:dyDescent="0.4"/>
  <cols>
    <col min="1" max="21" width="9" style="39"/>
    <col min="22" max="22" width="32.125" style="39" bestFit="1" customWidth="1"/>
    <col min="23" max="16384" width="9" style="39"/>
  </cols>
  <sheetData>
    <row r="2" spans="2:22" x14ac:dyDescent="0.4">
      <c r="B2" s="39" t="s">
        <v>0</v>
      </c>
    </row>
    <row r="3" spans="2:22" x14ac:dyDescent="0.4">
      <c r="B3" s="39" t="s">
        <v>1</v>
      </c>
    </row>
    <row r="4" spans="2:22" x14ac:dyDescent="0.4">
      <c r="U4" s="74" t="s">
        <v>113</v>
      </c>
      <c r="V4" s="74" t="s">
        <v>114</v>
      </c>
    </row>
    <row r="5" spans="2:22" x14ac:dyDescent="0.4">
      <c r="B5" s="1"/>
      <c r="C5" s="2"/>
      <c r="D5" s="3"/>
      <c r="E5" s="4"/>
      <c r="F5" s="2"/>
      <c r="G5" s="1"/>
      <c r="H5" s="2"/>
      <c r="I5" s="1"/>
      <c r="J5" s="3" t="s">
        <v>124</v>
      </c>
      <c r="K5" s="5">
        <v>11.5</v>
      </c>
      <c r="L5" s="2"/>
      <c r="M5" s="1"/>
      <c r="N5" s="1"/>
      <c r="O5" s="1"/>
      <c r="P5" s="6"/>
      <c r="U5" s="43" t="s">
        <v>154</v>
      </c>
      <c r="V5" s="74" t="s">
        <v>159</v>
      </c>
    </row>
    <row r="6" spans="2:22" ht="20.25" x14ac:dyDescent="0.4">
      <c r="B6" s="1"/>
      <c r="C6" s="2"/>
      <c r="D6" s="3" t="s">
        <v>84</v>
      </c>
      <c r="E6" s="7">
        <v>866</v>
      </c>
      <c r="F6" s="2"/>
      <c r="G6" s="1"/>
      <c r="H6" s="2"/>
      <c r="I6" s="1"/>
      <c r="J6" s="3" t="s">
        <v>123</v>
      </c>
      <c r="K6" s="8">
        <f>102.021099173874*9.79754</f>
        <v>999.55579999999748</v>
      </c>
      <c r="L6" s="9"/>
      <c r="M6" s="1"/>
      <c r="N6" s="1"/>
      <c r="O6" s="1"/>
      <c r="P6" s="6"/>
      <c r="U6" s="43" t="s">
        <v>155</v>
      </c>
      <c r="V6" s="74" t="s">
        <v>176</v>
      </c>
    </row>
    <row r="7" spans="2:22" x14ac:dyDescent="0.4">
      <c r="B7" s="1"/>
      <c r="C7" s="2"/>
      <c r="D7" s="3" t="s">
        <v>2</v>
      </c>
      <c r="E7" s="7" t="s">
        <v>3</v>
      </c>
      <c r="F7" s="2"/>
      <c r="G7" s="1"/>
      <c r="H7" s="2"/>
      <c r="I7" s="1"/>
      <c r="J7" s="3" t="s">
        <v>4</v>
      </c>
      <c r="K7" s="10" t="s">
        <v>5</v>
      </c>
      <c r="L7" s="2"/>
      <c r="M7" s="1"/>
      <c r="N7" s="1"/>
      <c r="O7" s="1"/>
      <c r="P7" s="6"/>
      <c r="U7" s="43" t="s">
        <v>127</v>
      </c>
      <c r="V7" s="74" t="s">
        <v>160</v>
      </c>
    </row>
    <row r="8" spans="2:22" x14ac:dyDescent="0.4">
      <c r="B8" s="1"/>
      <c r="C8" s="2"/>
      <c r="D8" s="3" t="s">
        <v>6</v>
      </c>
      <c r="E8" s="7" t="s">
        <v>7</v>
      </c>
      <c r="F8" s="2"/>
      <c r="G8" s="1"/>
      <c r="H8" s="2"/>
      <c r="I8" s="1"/>
      <c r="J8" s="3" t="s">
        <v>205</v>
      </c>
      <c r="K8" s="8">
        <f>9.79754*104.625</f>
        <v>1025.0676225</v>
      </c>
      <c r="L8" s="2"/>
      <c r="M8" s="1"/>
      <c r="N8" s="1"/>
      <c r="O8" s="1"/>
      <c r="P8" s="6"/>
      <c r="U8" s="43" t="s">
        <v>162</v>
      </c>
      <c r="V8" s="74" t="s">
        <v>161</v>
      </c>
    </row>
    <row r="9" spans="2:22" x14ac:dyDescent="0.4">
      <c r="B9" s="1"/>
      <c r="C9" s="2"/>
      <c r="D9" s="3" t="s">
        <v>187</v>
      </c>
      <c r="E9" s="11">
        <v>0.33100000000000002</v>
      </c>
      <c r="F9" s="2"/>
      <c r="G9" s="1"/>
      <c r="H9" s="2"/>
      <c r="I9" s="1"/>
      <c r="J9" s="3" t="s">
        <v>125</v>
      </c>
      <c r="K9" s="10" t="s">
        <v>8</v>
      </c>
      <c r="L9" s="2"/>
      <c r="M9" s="1"/>
      <c r="N9" s="1"/>
      <c r="O9" s="1"/>
      <c r="P9" s="6"/>
      <c r="U9" s="43" t="s">
        <v>165</v>
      </c>
      <c r="V9" s="74" t="s">
        <v>163</v>
      </c>
    </row>
    <row r="10" spans="2:22" x14ac:dyDescent="0.4">
      <c r="B10" s="1"/>
      <c r="C10" s="2"/>
      <c r="D10" s="66" t="s">
        <v>188</v>
      </c>
      <c r="E10" s="79">
        <v>1.4999999999999999E-4</v>
      </c>
      <c r="F10" s="80"/>
      <c r="G10" s="1"/>
      <c r="H10" s="2"/>
      <c r="I10" s="1"/>
      <c r="J10" s="3" t="s">
        <v>9</v>
      </c>
      <c r="K10" s="7" t="s">
        <v>10</v>
      </c>
      <c r="L10" s="2"/>
      <c r="M10" s="1"/>
      <c r="N10" s="1"/>
      <c r="O10" s="1"/>
      <c r="P10" s="6"/>
      <c r="U10" s="43" t="s">
        <v>166</v>
      </c>
      <c r="V10" s="74" t="s">
        <v>164</v>
      </c>
    </row>
    <row r="11" spans="2:22" x14ac:dyDescent="0.4">
      <c r="B11" s="1"/>
      <c r="C11" s="1"/>
      <c r="D11" s="3" t="s">
        <v>11</v>
      </c>
      <c r="E11" s="7">
        <f>COUNT(C15:C22)</f>
        <v>8</v>
      </c>
      <c r="F11" s="1"/>
      <c r="G11" s="1"/>
      <c r="H11" s="2"/>
      <c r="I11" s="1"/>
      <c r="J11" s="3" t="s">
        <v>12</v>
      </c>
      <c r="K11" s="7" t="s">
        <v>13</v>
      </c>
      <c r="L11" s="2"/>
      <c r="M11" s="1"/>
      <c r="N11" s="1"/>
      <c r="O11" s="1"/>
      <c r="P11" s="6"/>
      <c r="U11" s="43" t="s">
        <v>134</v>
      </c>
      <c r="V11" s="74" t="s">
        <v>167</v>
      </c>
    </row>
    <row r="12" spans="2:22" x14ac:dyDescent="0.4">
      <c r="B12" s="1"/>
      <c r="C12" s="1"/>
      <c r="D12" s="3"/>
      <c r="E12" s="7"/>
      <c r="F12" s="1"/>
      <c r="G12" s="1"/>
      <c r="H12" s="2"/>
      <c r="I12" s="1"/>
      <c r="J12" s="3" t="s">
        <v>14</v>
      </c>
      <c r="K12" s="7" t="s">
        <v>15</v>
      </c>
      <c r="L12" s="2"/>
      <c r="M12" s="1"/>
      <c r="N12" s="1"/>
      <c r="O12" s="1"/>
      <c r="P12" s="6"/>
      <c r="Q12" s="40" t="s">
        <v>57</v>
      </c>
      <c r="R12" s="40"/>
      <c r="S12" s="41"/>
      <c r="T12" s="42"/>
      <c r="U12" s="43" t="s">
        <v>168</v>
      </c>
      <c r="V12" s="74" t="s">
        <v>200</v>
      </c>
    </row>
    <row r="13" spans="2:22" x14ac:dyDescent="0.4">
      <c r="B13" s="1"/>
      <c r="C13" s="43" t="s">
        <v>126</v>
      </c>
      <c r="D13" s="43" t="s">
        <v>155</v>
      </c>
      <c r="E13" s="43" t="s">
        <v>127</v>
      </c>
      <c r="F13" s="43" t="s">
        <v>128</v>
      </c>
      <c r="G13" s="43" t="s">
        <v>129</v>
      </c>
      <c r="H13" s="43" t="s">
        <v>130</v>
      </c>
      <c r="I13" s="43" t="s">
        <v>131</v>
      </c>
      <c r="J13" s="43" t="s">
        <v>132</v>
      </c>
      <c r="K13" s="43" t="s">
        <v>133</v>
      </c>
      <c r="L13" s="43" t="s">
        <v>134</v>
      </c>
      <c r="M13" s="43" t="s">
        <v>135</v>
      </c>
      <c r="N13" s="43" t="s">
        <v>16</v>
      </c>
      <c r="O13" s="43" t="s">
        <v>16</v>
      </c>
      <c r="Q13" s="43" t="s">
        <v>136</v>
      </c>
      <c r="R13" s="43" t="s">
        <v>58</v>
      </c>
      <c r="S13" s="43" t="s">
        <v>59</v>
      </c>
      <c r="U13" s="43" t="s">
        <v>16</v>
      </c>
      <c r="V13" s="74" t="s">
        <v>169</v>
      </c>
    </row>
    <row r="14" spans="2:22" ht="19.5" thickBot="1" x14ac:dyDescent="0.45">
      <c r="B14" s="1"/>
      <c r="C14" s="13"/>
      <c r="D14" s="13" t="s">
        <v>122</v>
      </c>
      <c r="E14" s="13" t="s">
        <v>17</v>
      </c>
      <c r="F14" s="13" t="s">
        <v>18</v>
      </c>
      <c r="G14" s="13" t="s">
        <v>19</v>
      </c>
      <c r="H14" s="13" t="s">
        <v>20</v>
      </c>
      <c r="I14" s="13" t="s">
        <v>20</v>
      </c>
      <c r="J14" s="13" t="s">
        <v>20</v>
      </c>
      <c r="K14" s="13" t="s">
        <v>20</v>
      </c>
      <c r="L14" s="13" t="s">
        <v>20</v>
      </c>
      <c r="M14" s="13" t="s">
        <v>20</v>
      </c>
      <c r="N14" s="13" t="s">
        <v>21</v>
      </c>
      <c r="O14" s="13" t="s">
        <v>22</v>
      </c>
      <c r="Q14" s="13" t="s">
        <v>60</v>
      </c>
      <c r="R14" s="13" t="s">
        <v>61</v>
      </c>
      <c r="S14" s="13" t="s">
        <v>61</v>
      </c>
      <c r="U14" s="43" t="s">
        <v>58</v>
      </c>
      <c r="V14" s="74" t="s">
        <v>170</v>
      </c>
    </row>
    <row r="15" spans="2:22" ht="19.5" thickTop="1" x14ac:dyDescent="0.4">
      <c r="B15" s="1"/>
      <c r="C15" s="14">
        <v>8.8382506285940285E-2</v>
      </c>
      <c r="D15" s="15">
        <v>0.73844349609411464</v>
      </c>
      <c r="E15" s="16">
        <v>9.0791732931378473</v>
      </c>
      <c r="F15" s="15">
        <v>4.2024040812065229</v>
      </c>
      <c r="G15" s="15">
        <v>1.1192760859966204</v>
      </c>
      <c r="H15" s="15">
        <v>3.3936264970302581</v>
      </c>
      <c r="I15" s="15">
        <v>1.5099039937257768</v>
      </c>
      <c r="J15" s="15">
        <v>4.5413875244899264</v>
      </c>
      <c r="K15" s="15">
        <v>2.1841528725916617</v>
      </c>
      <c r="L15" s="15">
        <v>2.4470656942653157E-2</v>
      </c>
      <c r="M15" s="15">
        <v>4.5169168675472733</v>
      </c>
      <c r="N15" s="17">
        <v>3092.8665971774435</v>
      </c>
      <c r="O15" s="17">
        <v>2274.8356848907351</v>
      </c>
      <c r="Q15" s="14">
        <v>8.8382506285940285E-2</v>
      </c>
      <c r="R15" s="15">
        <v>7.3083835335535682E-2</v>
      </c>
      <c r="S15" s="15">
        <v>9.1014836104737571E-3</v>
      </c>
      <c r="U15" s="43" t="s">
        <v>59</v>
      </c>
      <c r="V15" s="74" t="s">
        <v>171</v>
      </c>
    </row>
    <row r="16" spans="2:22" x14ac:dyDescent="0.4">
      <c r="B16" s="1"/>
      <c r="C16" s="14">
        <v>9.8431854578930167E-2</v>
      </c>
      <c r="D16" s="15">
        <v>0.82240667160007308</v>
      </c>
      <c r="E16" s="16">
        <v>10.111501730848925</v>
      </c>
      <c r="F16" s="15">
        <v>4.680229660663354</v>
      </c>
      <c r="G16" s="15">
        <v>1.2465410357798314</v>
      </c>
      <c r="H16" s="15">
        <v>3.3312481300830838</v>
      </c>
      <c r="I16" s="15">
        <v>1.4901887489557266</v>
      </c>
      <c r="J16" s="15">
        <v>4.4590554631806052</v>
      </c>
      <c r="K16" s="15">
        <v>2.1586054269000923</v>
      </c>
      <c r="L16" s="15">
        <v>2.5164202040020456E-2</v>
      </c>
      <c r="M16" s="15">
        <v>4.4338912611405847</v>
      </c>
      <c r="N16" s="17">
        <v>4222.4010977836433</v>
      </c>
      <c r="O16" s="17">
        <v>3105.6201072253925</v>
      </c>
      <c r="Q16" s="14">
        <v>9.8431854578930167E-2</v>
      </c>
      <c r="R16" s="15">
        <v>8.9774898465944969E-2</v>
      </c>
      <c r="S16" s="15">
        <v>1.0211044836094448E-2</v>
      </c>
      <c r="U16" s="43" t="s">
        <v>63</v>
      </c>
      <c r="V16" s="74" t="s">
        <v>172</v>
      </c>
    </row>
    <row r="17" spans="2:22" x14ac:dyDescent="0.4">
      <c r="B17" s="1"/>
      <c r="C17" s="14">
        <v>0.10738959196571819</v>
      </c>
      <c r="D17" s="15">
        <v>0.89724934342465534</v>
      </c>
      <c r="E17" s="16">
        <v>11.031693446005184</v>
      </c>
      <c r="F17" s="15">
        <v>5.106151415256126</v>
      </c>
      <c r="G17" s="15">
        <v>1.3599818247209419</v>
      </c>
      <c r="H17" s="15">
        <v>3.2819790897369385</v>
      </c>
      <c r="I17" s="15">
        <v>1.4745136989951133</v>
      </c>
      <c r="J17" s="15">
        <v>4.4393197222569301</v>
      </c>
      <c r="K17" s="15">
        <v>2.1835832871795602</v>
      </c>
      <c r="L17" s="15">
        <v>7.1005553817064637E-2</v>
      </c>
      <c r="M17" s="15">
        <v>4.3683141684398654</v>
      </c>
      <c r="N17" s="17">
        <v>5546.7112252755251</v>
      </c>
      <c r="O17" s="17">
        <v>4079.6640374194803</v>
      </c>
      <c r="Q17" s="14">
        <v>0.10738959196571819</v>
      </c>
      <c r="R17" s="15">
        <v>0.1067811084396518</v>
      </c>
      <c r="S17" s="15">
        <v>8.8509130561541145E-3</v>
      </c>
      <c r="U17" s="43" t="s">
        <v>64</v>
      </c>
      <c r="V17" s="74" t="s">
        <v>173</v>
      </c>
    </row>
    <row r="18" spans="2:22" x14ac:dyDescent="0.4">
      <c r="B18" s="1"/>
      <c r="C18" s="14">
        <v>0.11772713733374349</v>
      </c>
      <c r="D18" s="15">
        <v>0.9836204304574121</v>
      </c>
      <c r="E18" s="16">
        <v>12.093627190204817</v>
      </c>
      <c r="F18" s="15">
        <v>5.5976801653427009</v>
      </c>
      <c r="G18" s="15">
        <v>1.4908965023484584</v>
      </c>
      <c r="H18" s="15">
        <v>3.231098500967025</v>
      </c>
      <c r="I18" s="15">
        <v>1.4582295504808427</v>
      </c>
      <c r="J18" s="15">
        <v>4.3664399621299221</v>
      </c>
      <c r="K18" s="15">
        <v>2.1567513890328134</v>
      </c>
      <c r="L18" s="15">
        <v>6.5847857342811622E-2</v>
      </c>
      <c r="M18" s="15">
        <v>4.3005921047871105</v>
      </c>
      <c r="N18" s="17">
        <v>7217.8699954966196</v>
      </c>
      <c r="O18" s="17">
        <v>5308.8187669142544</v>
      </c>
      <c r="Q18" s="14">
        <v>0.11772713733374349</v>
      </c>
      <c r="R18" s="15">
        <v>0.12675768518820327</v>
      </c>
      <c r="S18" s="15">
        <v>9.7672184302683412E-3</v>
      </c>
      <c r="U18" s="43" t="s">
        <v>65</v>
      </c>
      <c r="V18" s="74" t="s">
        <v>174</v>
      </c>
    </row>
    <row r="19" spans="2:22" x14ac:dyDescent="0.4">
      <c r="B19" s="1"/>
      <c r="C19" s="14">
        <v>0.12685172407615933</v>
      </c>
      <c r="D19" s="15">
        <v>1.0598571431014778</v>
      </c>
      <c r="E19" s="16">
        <v>13.030958657074978</v>
      </c>
      <c r="F19" s="15">
        <v>6.0315352592636016</v>
      </c>
      <c r="G19" s="15">
        <v>1.6064502715790612</v>
      </c>
      <c r="H19" s="15">
        <v>3.1905904672145842</v>
      </c>
      <c r="I19" s="15">
        <v>1.4451923382878298</v>
      </c>
      <c r="J19" s="15">
        <v>4.361603288615381</v>
      </c>
      <c r="K19" s="15">
        <v>2.1884783790138704</v>
      </c>
      <c r="L19" s="15">
        <v>0.11492737675276921</v>
      </c>
      <c r="M19" s="15">
        <v>4.2466759118626118</v>
      </c>
      <c r="N19" s="17">
        <v>9162.4285448733226</v>
      </c>
      <c r="O19" s="17">
        <v>6739.0618894331592</v>
      </c>
      <c r="Q19" s="14">
        <v>0.12685172407615933</v>
      </c>
      <c r="R19" s="15">
        <v>0.14699847114795805</v>
      </c>
      <c r="S19" s="15">
        <v>9.0150251744041641E-3</v>
      </c>
      <c r="U19" s="43" t="s">
        <v>66</v>
      </c>
      <c r="V19" s="74" t="s">
        <v>201</v>
      </c>
    </row>
    <row r="20" spans="2:22" x14ac:dyDescent="0.4">
      <c r="B20" s="1"/>
      <c r="C20" s="14">
        <v>0.13700505784414621</v>
      </c>
      <c r="D20" s="15">
        <v>1.1446891262587078</v>
      </c>
      <c r="E20" s="16">
        <v>14.073969097222289</v>
      </c>
      <c r="F20" s="15">
        <v>6.5143051314642912</v>
      </c>
      <c r="G20" s="15">
        <v>1.7350320934486851</v>
      </c>
      <c r="H20" s="15">
        <v>3.149557965040207</v>
      </c>
      <c r="I20" s="15">
        <v>1.4319203072786333</v>
      </c>
      <c r="J20" s="15">
        <v>4.3236005704733413</v>
      </c>
      <c r="K20" s="15">
        <v>2.1874248479926868</v>
      </c>
      <c r="L20" s="15">
        <v>0.13153891900482595</v>
      </c>
      <c r="M20" s="15">
        <v>4.1920616514685154</v>
      </c>
      <c r="N20" s="17">
        <v>11537.777513074154</v>
      </c>
      <c r="O20" s="17">
        <v>8486.1558642793134</v>
      </c>
      <c r="Q20" s="14">
        <v>0.13700505784414621</v>
      </c>
      <c r="R20" s="15">
        <v>0.17133913672393339</v>
      </c>
      <c r="S20" s="15">
        <v>1.0026493972079494E-2</v>
      </c>
      <c r="U20" s="43" t="s">
        <v>67</v>
      </c>
      <c r="V20" s="74" t="s">
        <v>175</v>
      </c>
    </row>
    <row r="21" spans="2:22" x14ac:dyDescent="0.4">
      <c r="B21" s="1"/>
      <c r="C21" s="14">
        <v>0.14158373676586777</v>
      </c>
      <c r="D21" s="15">
        <v>1.1829443852746695</v>
      </c>
      <c r="E21" s="16">
        <v>14.544318051227462</v>
      </c>
      <c r="F21" s="15">
        <v>6.7320117772220618</v>
      </c>
      <c r="G21" s="15">
        <v>1.7930164846805845</v>
      </c>
      <c r="H21" s="15">
        <v>3.1322671947479246</v>
      </c>
      <c r="I21" s="15">
        <v>1.4263073031902311</v>
      </c>
      <c r="J21" s="15">
        <v>4.3185269604233101</v>
      </c>
      <c r="K21" s="15">
        <v>2.1978943447600199</v>
      </c>
      <c r="L21" s="15">
        <v>0.14947932421382237</v>
      </c>
      <c r="M21" s="15">
        <v>4.1690476362094877</v>
      </c>
      <c r="N21" s="17">
        <v>12794.583125493928</v>
      </c>
      <c r="O21" s="17">
        <v>9410.5495186039479</v>
      </c>
      <c r="Q21" s="14">
        <v>0.14158373676586777</v>
      </c>
      <c r="R21" s="15">
        <v>0.18350052556544341</v>
      </c>
      <c r="S21" s="15">
        <v>9.8425458648126532E-3</v>
      </c>
      <c r="T21" s="6"/>
      <c r="U21" s="43" t="s">
        <v>156</v>
      </c>
      <c r="V21" s="74" t="s">
        <v>177</v>
      </c>
    </row>
    <row r="22" spans="2:22" x14ac:dyDescent="0.4">
      <c r="B22" s="1"/>
      <c r="C22" s="14">
        <v>0.14597202386474542</v>
      </c>
      <c r="D22" s="15">
        <v>1.2196089041182068</v>
      </c>
      <c r="E22" s="16">
        <v>14.995108832175131</v>
      </c>
      <c r="F22" s="15">
        <v>6.9406656883723823</v>
      </c>
      <c r="G22" s="15">
        <v>1.8485897538111358</v>
      </c>
      <c r="H22" s="15">
        <v>3.1163305065631866</v>
      </c>
      <c r="I22" s="15">
        <v>1.4211240056157108</v>
      </c>
      <c r="J22" s="15">
        <v>4.3480596904588307</v>
      </c>
      <c r="K22" s="15">
        <v>2.2417398376977409</v>
      </c>
      <c r="L22" s="15">
        <v>0.20022378622322989</v>
      </c>
      <c r="M22" s="15">
        <v>4.1478359042356008</v>
      </c>
      <c r="N22" s="17">
        <v>14301.227513075257</v>
      </c>
      <c r="O22" s="17">
        <v>10518.702201438113</v>
      </c>
      <c r="Q22" s="14">
        <v>0.14597202386474542</v>
      </c>
      <c r="R22" s="15">
        <v>0.1968275556567618</v>
      </c>
      <c r="S22" s="15">
        <v>1.0046776417673882E-2</v>
      </c>
      <c r="T22" s="6"/>
      <c r="U22" s="43" t="s">
        <v>178</v>
      </c>
      <c r="V22" s="74" t="s">
        <v>179</v>
      </c>
    </row>
    <row r="23" spans="2:22" x14ac:dyDescent="0.4">
      <c r="B23" s="1"/>
      <c r="T23" s="6"/>
      <c r="U23" s="43" t="s">
        <v>68</v>
      </c>
      <c r="V23" s="74" t="s">
        <v>163</v>
      </c>
    </row>
    <row r="24" spans="2:22" x14ac:dyDescent="0.4"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44"/>
      <c r="S24" s="44"/>
      <c r="T24" s="6"/>
      <c r="U24" s="43" t="s">
        <v>53</v>
      </c>
      <c r="V24" s="74" t="s">
        <v>115</v>
      </c>
    </row>
    <row r="25" spans="2:22" x14ac:dyDescent="0.4">
      <c r="B25" s="1"/>
      <c r="C25" s="3" t="s">
        <v>84</v>
      </c>
      <c r="D25" s="7">
        <v>866</v>
      </c>
      <c r="E25" s="9"/>
      <c r="F25" s="9"/>
      <c r="G25" s="3" t="s">
        <v>187</v>
      </c>
      <c r="H25" s="45">
        <v>0.33100000000000002</v>
      </c>
      <c r="I25" s="1"/>
      <c r="J25" s="3" t="s">
        <v>85</v>
      </c>
      <c r="K25" s="3">
        <v>705</v>
      </c>
      <c r="L25" s="9"/>
      <c r="M25" s="3" t="s">
        <v>198</v>
      </c>
      <c r="N25" s="46">
        <v>11.5</v>
      </c>
      <c r="O25" s="18"/>
      <c r="P25" s="1"/>
      <c r="Q25" s="66" t="s">
        <v>195</v>
      </c>
      <c r="R25" s="67" t="s">
        <v>137</v>
      </c>
      <c r="T25" s="6"/>
      <c r="U25" s="43" t="s">
        <v>157</v>
      </c>
      <c r="V25" s="74" t="s">
        <v>117</v>
      </c>
    </row>
    <row r="26" spans="2:22" x14ac:dyDescent="0.4">
      <c r="B26" s="1"/>
      <c r="C26" s="3" t="s">
        <v>2</v>
      </c>
      <c r="D26" s="7" t="s">
        <v>62</v>
      </c>
      <c r="E26" s="9"/>
      <c r="F26" s="9"/>
      <c r="G26" s="66" t="s">
        <v>188</v>
      </c>
      <c r="H26" s="68">
        <v>1.4999999999999999E-4</v>
      </c>
      <c r="I26" s="1"/>
      <c r="J26" s="3" t="s">
        <v>190</v>
      </c>
      <c r="K26" s="47">
        <v>0.20300000000000001</v>
      </c>
      <c r="L26" s="9"/>
      <c r="M26" s="3" t="s">
        <v>192</v>
      </c>
      <c r="N26" s="45">
        <f>9.79754*102.021099173874</f>
        <v>999.55579999999748</v>
      </c>
      <c r="O26" s="18"/>
      <c r="P26" s="1"/>
      <c r="Q26" s="3" t="s">
        <v>207</v>
      </c>
      <c r="R26" s="8">
        <f>9.79754*104.625</f>
        <v>1025.0676225</v>
      </c>
      <c r="T26" s="6"/>
      <c r="U26" s="43" t="s">
        <v>158</v>
      </c>
      <c r="V26" s="74" t="s">
        <v>199</v>
      </c>
    </row>
    <row r="27" spans="2:22" x14ac:dyDescent="0.4">
      <c r="B27" s="1"/>
      <c r="C27" s="3"/>
      <c r="D27" s="7"/>
      <c r="E27" s="9"/>
      <c r="F27" s="9"/>
      <c r="G27" s="3" t="s">
        <v>189</v>
      </c>
      <c r="H27" s="45">
        <v>12.4558125</v>
      </c>
      <c r="I27" s="7"/>
      <c r="J27" s="3" t="s">
        <v>191</v>
      </c>
      <c r="K27" s="45">
        <v>40</v>
      </c>
      <c r="L27" s="9"/>
      <c r="M27" s="3" t="s">
        <v>193</v>
      </c>
      <c r="N27" s="67" t="s">
        <v>138</v>
      </c>
      <c r="O27" s="18"/>
      <c r="P27" s="1"/>
      <c r="Q27" s="3" t="s">
        <v>196</v>
      </c>
      <c r="R27" s="10" t="s">
        <v>8</v>
      </c>
      <c r="T27" s="6"/>
      <c r="U27" s="43" t="s">
        <v>145</v>
      </c>
      <c r="V27" s="74" t="s">
        <v>180</v>
      </c>
    </row>
    <row r="28" spans="2:22" x14ac:dyDescent="0.4">
      <c r="B28" s="1"/>
      <c r="C28" s="3" t="s">
        <v>6</v>
      </c>
      <c r="D28" s="1" t="s">
        <v>7</v>
      </c>
      <c r="E28" s="9"/>
      <c r="F28" s="9"/>
      <c r="G28" s="3"/>
      <c r="H28" s="47"/>
      <c r="I28" s="1"/>
      <c r="L28" s="9"/>
      <c r="M28" s="3" t="s">
        <v>194</v>
      </c>
      <c r="N28" s="47">
        <v>7.125</v>
      </c>
      <c r="O28" s="18"/>
      <c r="P28" s="1"/>
      <c r="Q28" s="9"/>
      <c r="R28" s="3"/>
      <c r="S28" s="48"/>
      <c r="T28" s="18"/>
      <c r="U28" s="54" t="s">
        <v>146</v>
      </c>
      <c r="V28" s="74" t="s">
        <v>202</v>
      </c>
    </row>
    <row r="29" spans="2:22" x14ac:dyDescent="0.4">
      <c r="B29" s="1"/>
      <c r="C29" s="18"/>
      <c r="D29" s="9"/>
      <c r="E29" s="9"/>
      <c r="F29" s="9"/>
      <c r="G29" s="9"/>
      <c r="H29" s="41"/>
      <c r="I29" s="49"/>
      <c r="J29" s="9"/>
      <c r="K29" s="9"/>
      <c r="L29" s="9"/>
      <c r="M29" s="9"/>
      <c r="N29" s="50"/>
      <c r="O29" s="50"/>
      <c r="P29" s="9"/>
      <c r="Q29" s="49"/>
      <c r="R29" s="9"/>
      <c r="S29" s="1"/>
      <c r="T29" s="18"/>
      <c r="U29" s="54" t="s">
        <v>147</v>
      </c>
      <c r="V29" s="74" t="s">
        <v>181</v>
      </c>
    </row>
    <row r="30" spans="2:22" x14ac:dyDescent="0.4"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44"/>
      <c r="T30" s="18"/>
      <c r="U30" s="69" t="s">
        <v>148</v>
      </c>
      <c r="V30" s="74" t="s">
        <v>206</v>
      </c>
    </row>
    <row r="31" spans="2:22" x14ac:dyDescent="0.4">
      <c r="B31" s="1"/>
      <c r="C31" s="43" t="s">
        <v>126</v>
      </c>
      <c r="D31" s="43" t="s">
        <v>155</v>
      </c>
      <c r="E31" s="43" t="s">
        <v>63</v>
      </c>
      <c r="F31" s="43" t="s">
        <v>64</v>
      </c>
      <c r="G31" s="43" t="s">
        <v>65</v>
      </c>
      <c r="H31" s="43" t="s">
        <v>66</v>
      </c>
      <c r="I31" s="43" t="s">
        <v>67</v>
      </c>
      <c r="J31" s="43" t="s">
        <v>139</v>
      </c>
      <c r="K31" s="43" t="s">
        <v>140</v>
      </c>
      <c r="L31" s="43" t="s">
        <v>68</v>
      </c>
      <c r="M31" s="43" t="s">
        <v>141</v>
      </c>
      <c r="N31" s="43" t="s">
        <v>142</v>
      </c>
      <c r="O31" s="43" t="s">
        <v>69</v>
      </c>
      <c r="P31" s="43" t="s">
        <v>143</v>
      </c>
      <c r="Q31" s="12" t="s">
        <v>144</v>
      </c>
      <c r="R31" s="43" t="s">
        <v>145</v>
      </c>
      <c r="S31" s="49"/>
      <c r="T31" s="18"/>
      <c r="U31" s="69" t="s">
        <v>182</v>
      </c>
      <c r="V31" s="74" t="s">
        <v>121</v>
      </c>
    </row>
    <row r="32" spans="2:22" ht="19.5" thickBot="1" x14ac:dyDescent="0.45">
      <c r="B32" s="1"/>
      <c r="C32" s="13"/>
      <c r="D32" s="13" t="s">
        <v>122</v>
      </c>
      <c r="E32" s="13" t="s">
        <v>89</v>
      </c>
      <c r="F32" s="13" t="s">
        <v>89</v>
      </c>
      <c r="G32" s="13" t="s">
        <v>90</v>
      </c>
      <c r="H32" s="13" t="s">
        <v>71</v>
      </c>
      <c r="I32" s="13"/>
      <c r="J32" s="13"/>
      <c r="K32" s="13" t="s">
        <v>89</v>
      </c>
      <c r="L32" s="13" t="s">
        <v>89</v>
      </c>
      <c r="M32" s="13" t="s">
        <v>72</v>
      </c>
      <c r="N32" s="13" t="s">
        <v>72</v>
      </c>
      <c r="O32" s="13"/>
      <c r="P32" s="13"/>
      <c r="Q32" s="13"/>
      <c r="R32" s="13" t="s">
        <v>70</v>
      </c>
      <c r="S32" s="49"/>
      <c r="T32" s="18"/>
      <c r="U32" s="69" t="s">
        <v>150</v>
      </c>
      <c r="V32" s="74" t="s">
        <v>183</v>
      </c>
    </row>
    <row r="33" spans="2:22" ht="19.5" thickTop="1" x14ac:dyDescent="0.4">
      <c r="B33" s="1"/>
      <c r="C33" s="70">
        <v>0.11748202103542257</v>
      </c>
      <c r="D33" s="51">
        <v>0.98157246255190655</v>
      </c>
      <c r="E33" s="51">
        <v>13.071903114407149</v>
      </c>
      <c r="F33" s="51">
        <v>16.39608033333203</v>
      </c>
      <c r="G33" s="51">
        <v>0.42415980257836117</v>
      </c>
      <c r="H33" s="51">
        <v>6.4119123020706459</v>
      </c>
      <c r="I33" s="51">
        <v>1.0145038788543776</v>
      </c>
      <c r="J33" s="51">
        <v>0.99344437036548106</v>
      </c>
      <c r="K33" s="51">
        <v>26.195269804401644</v>
      </c>
      <c r="L33" s="51">
        <v>13.259521638693318</v>
      </c>
      <c r="M33" s="51">
        <v>4.3674609838404681</v>
      </c>
      <c r="N33" s="51">
        <v>2.1567395881917508</v>
      </c>
      <c r="O33" s="51">
        <v>0.37687307038320189</v>
      </c>
      <c r="P33" s="51">
        <v>0.23494905082827386</v>
      </c>
      <c r="Q33" s="51">
        <v>0.29161089475763258</v>
      </c>
      <c r="R33" s="51">
        <v>0.49054484649076535</v>
      </c>
      <c r="S33" s="49"/>
      <c r="T33" s="25"/>
      <c r="U33" s="69" t="s">
        <v>151</v>
      </c>
      <c r="V33" s="74" t="s">
        <v>184</v>
      </c>
    </row>
    <row r="34" spans="2:22" x14ac:dyDescent="0.4">
      <c r="B34" s="1"/>
      <c r="C34" s="70">
        <v>0.14233243563538081</v>
      </c>
      <c r="D34" s="51">
        <v>1.1891998291849861</v>
      </c>
      <c r="E34" s="51">
        <v>18.438497424944725</v>
      </c>
      <c r="F34" s="51">
        <v>24.181714302508301</v>
      </c>
      <c r="G34" s="51">
        <v>0.61912744548442566</v>
      </c>
      <c r="H34" s="51">
        <v>7.7809088235294119</v>
      </c>
      <c r="I34" s="51">
        <v>1.0107664795704814</v>
      </c>
      <c r="J34" s="51">
        <v>0.99124339043689202</v>
      </c>
      <c r="K34" s="51">
        <v>38.038978474519638</v>
      </c>
      <c r="L34" s="51">
        <v>18.647277774369776</v>
      </c>
      <c r="M34" s="51">
        <v>4.3208586502702691</v>
      </c>
      <c r="N34" s="51">
        <v>2.2027089336749772</v>
      </c>
      <c r="O34" s="51">
        <v>0.37594305560314356</v>
      </c>
      <c r="P34" s="51">
        <v>0.23530721192942422</v>
      </c>
      <c r="Q34" s="51">
        <v>0.29193874755089599</v>
      </c>
      <c r="R34" s="51">
        <v>0.59381126361288294</v>
      </c>
      <c r="S34" s="49"/>
      <c r="T34" s="25"/>
      <c r="U34" s="69" t="s">
        <v>185</v>
      </c>
      <c r="V34" s="74" t="s">
        <v>203</v>
      </c>
    </row>
    <row r="35" spans="2:22" x14ac:dyDescent="0.4">
      <c r="B35" s="1"/>
      <c r="C35" s="71"/>
      <c r="D35" s="18"/>
      <c r="E35" s="50"/>
      <c r="F35" s="9"/>
      <c r="G35" s="49"/>
      <c r="H35" s="9"/>
      <c r="I35" s="9"/>
      <c r="J35" s="52"/>
      <c r="K35" s="52"/>
      <c r="L35" s="9"/>
      <c r="M35" s="9"/>
      <c r="N35" s="52"/>
      <c r="O35" s="53"/>
      <c r="P35" s="9"/>
      <c r="Q35" s="18"/>
      <c r="R35" s="18"/>
      <c r="S35" s="18"/>
      <c r="T35" s="6"/>
      <c r="U35" s="69" t="s">
        <v>153</v>
      </c>
      <c r="V35" s="74" t="s">
        <v>197</v>
      </c>
    </row>
    <row r="36" spans="2:22" x14ac:dyDescent="0.4">
      <c r="B36" s="1"/>
      <c r="C36" s="72" t="s">
        <v>126</v>
      </c>
      <c r="D36" s="54" t="s">
        <v>146</v>
      </c>
      <c r="E36" s="54" t="s">
        <v>147</v>
      </c>
      <c r="F36" s="69" t="s">
        <v>148</v>
      </c>
      <c r="G36" s="69" t="s">
        <v>149</v>
      </c>
      <c r="H36" s="69" t="s">
        <v>151</v>
      </c>
      <c r="I36" s="69" t="s">
        <v>152</v>
      </c>
      <c r="J36" s="69" t="s">
        <v>153</v>
      </c>
      <c r="K36" s="43" t="s">
        <v>127</v>
      </c>
      <c r="Q36" s="44"/>
      <c r="R36" s="44"/>
      <c r="S36" s="44"/>
      <c r="T36" s="6"/>
      <c r="U36" s="39" t="s">
        <v>186</v>
      </c>
    </row>
    <row r="37" spans="2:22" ht="19.5" thickBot="1" x14ac:dyDescent="0.45">
      <c r="B37" s="44"/>
      <c r="C37" s="73"/>
      <c r="D37" s="55"/>
      <c r="E37" s="55"/>
      <c r="F37" s="55"/>
      <c r="G37" s="55"/>
      <c r="H37" s="55"/>
      <c r="I37" s="55"/>
      <c r="J37" s="55" t="s">
        <v>73</v>
      </c>
      <c r="K37" s="55" t="s">
        <v>74</v>
      </c>
      <c r="Q37" s="18"/>
      <c r="R37" s="18"/>
      <c r="S37" s="18"/>
      <c r="T37" s="6"/>
    </row>
    <row r="38" spans="2:22" ht="19.5" thickTop="1" x14ac:dyDescent="0.4">
      <c r="C38" s="70">
        <v>0.11748202103542257</v>
      </c>
      <c r="D38" s="51">
        <v>0.8003965840125612</v>
      </c>
      <c r="E38" s="51">
        <v>0.49975408358078793</v>
      </c>
      <c r="F38" s="51">
        <v>0.9739499009354643</v>
      </c>
      <c r="G38" s="51">
        <v>0.48326482640573759</v>
      </c>
      <c r="H38" s="51">
        <v>1.6015808780943614</v>
      </c>
      <c r="I38" s="51">
        <v>0.75382524863633382</v>
      </c>
      <c r="J38" s="51">
        <v>0.21104512304794668</v>
      </c>
      <c r="K38" s="56">
        <v>12.068447395662352</v>
      </c>
      <c r="Q38" s="18"/>
      <c r="R38" s="18"/>
      <c r="S38" s="18"/>
    </row>
    <row r="39" spans="2:22" x14ac:dyDescent="0.4">
      <c r="C39" s="70">
        <v>0.14233243563538081</v>
      </c>
      <c r="D39" s="51">
        <v>0.81054969074470518</v>
      </c>
      <c r="E39" s="51">
        <v>0.49933682215532221</v>
      </c>
      <c r="F39" s="51">
        <v>0.98369297475896933</v>
      </c>
      <c r="G39" s="51">
        <v>0.48226494634080097</v>
      </c>
      <c r="H39" s="51">
        <v>1.6232523915341817</v>
      </c>
      <c r="I39" s="51">
        <v>0.77007197291882223</v>
      </c>
      <c r="J39" s="51">
        <v>0.25610500935209546</v>
      </c>
      <c r="K39" s="56">
        <v>14.621228823124939</v>
      </c>
      <c r="Q39" s="18"/>
      <c r="R39" s="18"/>
      <c r="S39" s="18"/>
    </row>
    <row r="40" spans="2:22" x14ac:dyDescent="0.4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18"/>
      <c r="R40" s="18"/>
      <c r="S40" s="18"/>
    </row>
  </sheetData>
  <mergeCells count="1">
    <mergeCell ref="E10:F10"/>
  </mergeCells>
  <phoneticPr fontId="1"/>
  <pageMargins left="0.25" right="0.25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59EC-E5CE-434F-A52A-6220CC31A06D}">
  <dimension ref="B2:V42"/>
  <sheetViews>
    <sheetView tabSelected="1" zoomScaleNormal="100" workbookViewId="0">
      <selection activeCell="U33" sqref="U33"/>
    </sheetView>
  </sheetViews>
  <sheetFormatPr defaultRowHeight="18.75" x14ac:dyDescent="0.4"/>
  <cols>
    <col min="1" max="21" width="9" style="39"/>
    <col min="22" max="22" width="34.25" style="39" bestFit="1" customWidth="1"/>
    <col min="23" max="16384" width="9" style="39"/>
  </cols>
  <sheetData>
    <row r="2" spans="2:22" x14ac:dyDescent="0.4">
      <c r="B2" s="39" t="s">
        <v>0</v>
      </c>
    </row>
    <row r="3" spans="2:22" x14ac:dyDescent="0.4">
      <c r="B3" s="39" t="s">
        <v>75</v>
      </c>
    </row>
    <row r="4" spans="2:22" x14ac:dyDescent="0.4">
      <c r="U4" s="74" t="s">
        <v>113</v>
      </c>
      <c r="V4" s="74" t="s">
        <v>114</v>
      </c>
    </row>
    <row r="5" spans="2:22" x14ac:dyDescent="0.4">
      <c r="B5" s="1"/>
      <c r="C5" s="2"/>
      <c r="D5" s="3"/>
      <c r="E5" s="4"/>
      <c r="F5" s="2"/>
      <c r="G5" s="1"/>
      <c r="H5" s="2"/>
      <c r="I5" s="1"/>
      <c r="J5" s="3" t="s">
        <v>124</v>
      </c>
      <c r="K5" s="5">
        <v>14.4</v>
      </c>
      <c r="L5" s="2"/>
      <c r="M5" s="1"/>
      <c r="N5" s="1"/>
      <c r="O5" s="1"/>
      <c r="P5" s="6"/>
      <c r="U5" s="43" t="s">
        <v>154</v>
      </c>
      <c r="V5" s="74" t="s">
        <v>159</v>
      </c>
    </row>
    <row r="6" spans="2:22" ht="20.25" x14ac:dyDescent="0.4">
      <c r="B6" s="1"/>
      <c r="C6" s="2"/>
      <c r="D6" s="3" t="s">
        <v>84</v>
      </c>
      <c r="E6" s="7">
        <v>866</v>
      </c>
      <c r="F6" s="2"/>
      <c r="G6" s="1"/>
      <c r="H6" s="2"/>
      <c r="I6" s="1"/>
      <c r="J6" s="3" t="s">
        <v>123</v>
      </c>
      <c r="K6" s="8">
        <f>9.79754*101.983855130982</f>
        <v>999.19090000000131</v>
      </c>
      <c r="L6" s="9"/>
      <c r="M6" s="1"/>
      <c r="N6" s="1"/>
      <c r="O6" s="1"/>
      <c r="P6" s="6"/>
      <c r="U6" s="43" t="s">
        <v>155</v>
      </c>
      <c r="V6" s="74" t="s">
        <v>176</v>
      </c>
    </row>
    <row r="7" spans="2:22" x14ac:dyDescent="0.4">
      <c r="B7" s="1"/>
      <c r="C7" s="2"/>
      <c r="D7" s="3" t="s">
        <v>2</v>
      </c>
      <c r="E7" s="7" t="s">
        <v>76</v>
      </c>
      <c r="F7" s="2"/>
      <c r="G7" s="1"/>
      <c r="H7" s="2"/>
      <c r="I7" s="1"/>
      <c r="J7" s="3" t="s">
        <v>4</v>
      </c>
      <c r="K7" s="10" t="s">
        <v>77</v>
      </c>
      <c r="L7" s="2"/>
      <c r="M7" s="1"/>
      <c r="N7" s="1"/>
      <c r="O7" s="1"/>
      <c r="P7" s="6"/>
      <c r="U7" s="43" t="s">
        <v>127</v>
      </c>
      <c r="V7" s="74" t="s">
        <v>160</v>
      </c>
    </row>
    <row r="8" spans="2:22" x14ac:dyDescent="0.4">
      <c r="B8" s="1"/>
      <c r="C8" s="2"/>
      <c r="D8" s="3" t="s">
        <v>6</v>
      </c>
      <c r="E8" s="7" t="s">
        <v>7</v>
      </c>
      <c r="F8" s="2"/>
      <c r="G8" s="1"/>
      <c r="H8" s="2"/>
      <c r="I8" s="1"/>
      <c r="J8" s="3" t="s">
        <v>205</v>
      </c>
      <c r="K8" s="8">
        <f>9.79754*104.625</f>
        <v>1025.0676225</v>
      </c>
      <c r="L8" s="2"/>
      <c r="M8" s="1"/>
      <c r="N8" s="1"/>
      <c r="O8" s="1"/>
      <c r="P8" s="6"/>
      <c r="U8" s="43" t="s">
        <v>162</v>
      </c>
      <c r="V8" s="74" t="s">
        <v>161</v>
      </c>
    </row>
    <row r="9" spans="2:22" x14ac:dyDescent="0.4">
      <c r="B9" s="1"/>
      <c r="C9" s="2"/>
      <c r="D9" s="3" t="s">
        <v>187</v>
      </c>
      <c r="E9" s="11">
        <v>0.32700000000000001</v>
      </c>
      <c r="F9" s="2"/>
      <c r="G9" s="1"/>
      <c r="H9" s="2"/>
      <c r="I9" s="1"/>
      <c r="J9" s="3" t="s">
        <v>125</v>
      </c>
      <c r="K9" s="10" t="s">
        <v>8</v>
      </c>
      <c r="L9" s="2"/>
      <c r="M9" s="1"/>
      <c r="N9" s="1"/>
      <c r="O9" s="1"/>
      <c r="P9" s="6"/>
      <c r="U9" s="43" t="s">
        <v>165</v>
      </c>
      <c r="V9" s="74" t="s">
        <v>163</v>
      </c>
    </row>
    <row r="10" spans="2:22" x14ac:dyDescent="0.4">
      <c r="B10" s="1"/>
      <c r="C10" s="2"/>
      <c r="D10" s="66" t="s">
        <v>188</v>
      </c>
      <c r="E10" s="57">
        <v>2.5000000000000001E-4</v>
      </c>
      <c r="F10" s="2"/>
      <c r="G10" s="1"/>
      <c r="H10" s="2"/>
      <c r="I10" s="1"/>
      <c r="J10" s="3" t="s">
        <v>9</v>
      </c>
      <c r="K10" s="7" t="s">
        <v>10</v>
      </c>
      <c r="L10" s="2"/>
      <c r="M10" s="1"/>
      <c r="N10" s="1"/>
      <c r="O10" s="1"/>
      <c r="P10" s="6"/>
      <c r="U10" s="43" t="s">
        <v>166</v>
      </c>
      <c r="V10" s="74" t="s">
        <v>164</v>
      </c>
    </row>
    <row r="11" spans="2:22" x14ac:dyDescent="0.4">
      <c r="B11" s="1"/>
      <c r="C11" s="1"/>
      <c r="D11" s="3" t="s">
        <v>11</v>
      </c>
      <c r="E11" s="7">
        <f>COUNT(C15:C23)</f>
        <v>9</v>
      </c>
      <c r="F11" s="1"/>
      <c r="G11" s="1"/>
      <c r="H11" s="2"/>
      <c r="I11" s="1"/>
      <c r="J11" s="3" t="s">
        <v>12</v>
      </c>
      <c r="K11" s="7" t="s">
        <v>13</v>
      </c>
      <c r="L11" s="2"/>
      <c r="M11" s="1"/>
      <c r="N11" s="1"/>
      <c r="O11" s="1"/>
      <c r="P11" s="6"/>
      <c r="U11" s="43" t="s">
        <v>134</v>
      </c>
      <c r="V11" s="74" t="s">
        <v>167</v>
      </c>
    </row>
    <row r="12" spans="2:22" x14ac:dyDescent="0.4">
      <c r="B12" s="1"/>
      <c r="C12" s="1"/>
      <c r="D12" s="3"/>
      <c r="E12" s="7"/>
      <c r="F12" s="1"/>
      <c r="G12" s="1"/>
      <c r="H12" s="2"/>
      <c r="I12" s="1"/>
      <c r="J12" s="3" t="s">
        <v>14</v>
      </c>
      <c r="K12" s="7" t="s">
        <v>15</v>
      </c>
      <c r="L12" s="2"/>
      <c r="M12" s="1"/>
      <c r="N12" s="1"/>
      <c r="O12" s="1"/>
      <c r="P12" s="6"/>
      <c r="Q12" s="40" t="s">
        <v>57</v>
      </c>
      <c r="R12" s="40"/>
      <c r="S12" s="41"/>
      <c r="T12" s="42"/>
      <c r="U12" s="43" t="s">
        <v>168</v>
      </c>
      <c r="V12" s="74" t="s">
        <v>200</v>
      </c>
    </row>
    <row r="13" spans="2:22" x14ac:dyDescent="0.4">
      <c r="B13" s="1"/>
      <c r="C13" s="43" t="s">
        <v>126</v>
      </c>
      <c r="D13" s="43" t="s">
        <v>155</v>
      </c>
      <c r="E13" s="43" t="s">
        <v>127</v>
      </c>
      <c r="F13" s="43" t="s">
        <v>128</v>
      </c>
      <c r="G13" s="43" t="s">
        <v>129</v>
      </c>
      <c r="H13" s="43" t="s">
        <v>130</v>
      </c>
      <c r="I13" s="43" t="s">
        <v>131</v>
      </c>
      <c r="J13" s="43" t="s">
        <v>132</v>
      </c>
      <c r="K13" s="43" t="s">
        <v>133</v>
      </c>
      <c r="L13" s="43" t="s">
        <v>134</v>
      </c>
      <c r="M13" s="43" t="s">
        <v>135</v>
      </c>
      <c r="N13" s="43" t="s">
        <v>16</v>
      </c>
      <c r="O13" s="43" t="s">
        <v>16</v>
      </c>
      <c r="Q13" s="43" t="s">
        <v>136</v>
      </c>
      <c r="R13" s="43" t="s">
        <v>58</v>
      </c>
      <c r="S13" s="43" t="s">
        <v>59</v>
      </c>
      <c r="U13" s="43" t="s">
        <v>16</v>
      </c>
      <c r="V13" s="74" t="s">
        <v>169</v>
      </c>
    </row>
    <row r="14" spans="2:22" ht="19.5" thickBot="1" x14ac:dyDescent="0.45">
      <c r="B14" s="1"/>
      <c r="C14" s="13"/>
      <c r="D14" s="13" t="s">
        <v>204</v>
      </c>
      <c r="E14" s="13" t="s">
        <v>78</v>
      </c>
      <c r="F14" s="13" t="s">
        <v>79</v>
      </c>
      <c r="G14" s="13" t="s">
        <v>80</v>
      </c>
      <c r="H14" s="13" t="s">
        <v>81</v>
      </c>
      <c r="I14" s="13" t="s">
        <v>81</v>
      </c>
      <c r="J14" s="13" t="s">
        <v>81</v>
      </c>
      <c r="K14" s="13" t="s">
        <v>81</v>
      </c>
      <c r="L14" s="13" t="s">
        <v>81</v>
      </c>
      <c r="M14" s="13" t="s">
        <v>81</v>
      </c>
      <c r="N14" s="13" t="s">
        <v>82</v>
      </c>
      <c r="O14" s="13" t="s">
        <v>83</v>
      </c>
      <c r="Q14" s="13" t="s">
        <v>60</v>
      </c>
      <c r="R14" s="13" t="s">
        <v>61</v>
      </c>
      <c r="S14" s="13" t="s">
        <v>61</v>
      </c>
      <c r="U14" s="43" t="s">
        <v>58</v>
      </c>
      <c r="V14" s="74" t="s">
        <v>170</v>
      </c>
    </row>
    <row r="15" spans="2:22" ht="19.5" thickTop="1" x14ac:dyDescent="0.4">
      <c r="B15" s="1"/>
      <c r="C15" s="14">
        <v>8.8333669115587501E-2</v>
      </c>
      <c r="D15" s="15">
        <v>0.72928381389629815</v>
      </c>
      <c r="E15" s="16">
        <v>8.9665548701658562</v>
      </c>
      <c r="F15" s="15">
        <v>4.3859316436479023</v>
      </c>
      <c r="G15" s="15">
        <v>1.0793324273765448</v>
      </c>
      <c r="H15" s="15">
        <v>3.3686713359355926</v>
      </c>
      <c r="I15" s="15">
        <v>1.5166410290002825</v>
      </c>
      <c r="J15" s="15">
        <v>4.4124697418770067</v>
      </c>
      <c r="K15" s="15">
        <v>2.2048255245738502</v>
      </c>
      <c r="L15" s="15">
        <v>-5.7757120909524673E-2</v>
      </c>
      <c r="M15" s="15">
        <v>4.4702268627865314</v>
      </c>
      <c r="N15" s="17">
        <v>2264.3165887417763</v>
      </c>
      <c r="O15" s="17">
        <v>1665.4285001042781</v>
      </c>
      <c r="Q15" s="14">
        <v>8.8333669115587501E-2</v>
      </c>
      <c r="R15" s="15">
        <v>3.1262976950407119E-2</v>
      </c>
      <c r="S15" s="15">
        <v>2.1939686549558652E-2</v>
      </c>
      <c r="U15" s="43" t="s">
        <v>59</v>
      </c>
      <c r="V15" s="74" t="s">
        <v>171</v>
      </c>
    </row>
    <row r="16" spans="2:22" x14ac:dyDescent="0.4">
      <c r="B16" s="1"/>
      <c r="C16" s="14">
        <v>9.8354625086425937E-2</v>
      </c>
      <c r="D16" s="15">
        <v>0.81201694456402829</v>
      </c>
      <c r="E16" s="16">
        <v>9.983759889086361</v>
      </c>
      <c r="F16" s="15">
        <v>4.8834908227485814</v>
      </c>
      <c r="G16" s="15">
        <v>1.2017765966375937</v>
      </c>
      <c r="H16" s="15">
        <v>3.3070701358318328</v>
      </c>
      <c r="I16" s="15">
        <v>1.4968423460721969</v>
      </c>
      <c r="J16" s="15">
        <v>4.3765655683375</v>
      </c>
      <c r="K16" s="15">
        <v>2.2243932913264635</v>
      </c>
      <c r="L16" s="15">
        <v>-1.1916501911342081E-2</v>
      </c>
      <c r="M16" s="15">
        <v>4.3884820702488421</v>
      </c>
      <c r="N16" s="17">
        <v>3153.4071528598211</v>
      </c>
      <c r="O16" s="17">
        <v>2319.3638958957204</v>
      </c>
      <c r="Q16" s="14">
        <v>9.8354625086425937E-2</v>
      </c>
      <c r="R16" s="15">
        <v>4.0412688420503176E-2</v>
      </c>
      <c r="S16" s="15">
        <v>2.9406184468538921E-2</v>
      </c>
      <c r="U16" s="43" t="s">
        <v>63</v>
      </c>
      <c r="V16" s="74" t="s">
        <v>172</v>
      </c>
    </row>
    <row r="17" spans="2:22" x14ac:dyDescent="0.4">
      <c r="B17" s="1"/>
      <c r="C17" s="14">
        <v>0.10846573159550368</v>
      </c>
      <c r="D17" s="15">
        <v>0.89549435913856568</v>
      </c>
      <c r="E17" s="16">
        <v>11.010115889232837</v>
      </c>
      <c r="F17" s="15">
        <v>5.3855261444380869</v>
      </c>
      <c r="G17" s="15">
        <v>1.3253222983068558</v>
      </c>
      <c r="H17" s="15">
        <v>3.2523513917922973</v>
      </c>
      <c r="I17" s="15">
        <v>1.4791349809765812</v>
      </c>
      <c r="J17" s="15">
        <v>4.3274371461897756</v>
      </c>
      <c r="K17" s="15">
        <v>2.2243789690373204</v>
      </c>
      <c r="L17" s="15">
        <v>1.1566849281397396E-2</v>
      </c>
      <c r="M17" s="15">
        <v>4.3158702969083782</v>
      </c>
      <c r="N17" s="17">
        <v>4229.3199404025645</v>
      </c>
      <c r="O17" s="17">
        <v>3110.7089882337191</v>
      </c>
      <c r="Q17" s="14">
        <v>0.10846573159550368</v>
      </c>
      <c r="R17" s="15">
        <v>4.6963006307417406E-2</v>
      </c>
      <c r="S17" s="15">
        <v>3.0386384534579303E-2</v>
      </c>
      <c r="U17" s="43" t="s">
        <v>64</v>
      </c>
      <c r="V17" s="74" t="s">
        <v>173</v>
      </c>
    </row>
    <row r="18" spans="2:22" x14ac:dyDescent="0.4">
      <c r="B18" s="1"/>
      <c r="C18" s="14">
        <v>0.11827080070113259</v>
      </c>
      <c r="D18" s="15">
        <v>0.97644512530127214</v>
      </c>
      <c r="E18" s="16">
        <v>12.005406711199562</v>
      </c>
      <c r="F18" s="15">
        <v>5.8723661374905625</v>
      </c>
      <c r="G18" s="15">
        <v>1.4451285867168289</v>
      </c>
      <c r="H18" s="15">
        <v>3.2050205006599426</v>
      </c>
      <c r="I18" s="15">
        <v>1.4637245491743087</v>
      </c>
      <c r="J18" s="15">
        <v>4.3321100829010666</v>
      </c>
      <c r="K18" s="15">
        <v>2.2714103552796301</v>
      </c>
      <c r="L18" s="15">
        <v>7.9047878525322801E-2</v>
      </c>
      <c r="M18" s="15">
        <v>4.2530622043757438</v>
      </c>
      <c r="N18" s="17">
        <v>5599.0239149042845</v>
      </c>
      <c r="O18" s="17">
        <v>4118.1405670081531</v>
      </c>
      <c r="Q18" s="14">
        <v>0.11827080070113259</v>
      </c>
      <c r="R18" s="15">
        <v>5.7058203475962056E-2</v>
      </c>
      <c r="S18" s="15">
        <v>3.7448088150541271E-2</v>
      </c>
      <c r="U18" s="43" t="s">
        <v>65</v>
      </c>
      <c r="V18" s="74" t="s">
        <v>174</v>
      </c>
    </row>
    <row r="19" spans="2:22" x14ac:dyDescent="0.4">
      <c r="B19" s="1"/>
      <c r="C19" s="14">
        <v>0.1279101458360842</v>
      </c>
      <c r="D19" s="15">
        <v>1.0560276724077611</v>
      </c>
      <c r="E19" s="16">
        <v>12.983875260399202</v>
      </c>
      <c r="F19" s="15">
        <v>6.3509776258926385</v>
      </c>
      <c r="G19" s="15">
        <v>1.562909925214311</v>
      </c>
      <c r="H19" s="15">
        <v>3.1630058121681217</v>
      </c>
      <c r="I19" s="15">
        <v>1.4499715567827225</v>
      </c>
      <c r="J19" s="15">
        <v>4.3631665392793453</v>
      </c>
      <c r="K19" s="15">
        <v>2.3399700823829206</v>
      </c>
      <c r="L19" s="15">
        <v>0.1658578265322479</v>
      </c>
      <c r="M19" s="15">
        <v>4.1973087127470974</v>
      </c>
      <c r="N19" s="17">
        <v>7296.4128092317287</v>
      </c>
      <c r="O19" s="17">
        <v>5366.5878267370763</v>
      </c>
      <c r="Q19" s="14">
        <v>0.1279101458360842</v>
      </c>
      <c r="R19" s="15">
        <v>6.2934373462529586E-2</v>
      </c>
      <c r="S19" s="15">
        <v>3.8637344717067965E-2</v>
      </c>
      <c r="U19" s="43" t="s">
        <v>66</v>
      </c>
      <c r="V19" s="74" t="s">
        <v>201</v>
      </c>
    </row>
    <row r="20" spans="2:22" x14ac:dyDescent="0.4">
      <c r="B20" s="1"/>
      <c r="C20" s="14">
        <v>0.13705005073755183</v>
      </c>
      <c r="D20" s="15">
        <v>1.1314868350569389</v>
      </c>
      <c r="E20" s="16">
        <v>13.911646739017039</v>
      </c>
      <c r="F20" s="15">
        <v>6.804790973947096</v>
      </c>
      <c r="G20" s="15">
        <v>1.6745886977827094</v>
      </c>
      <c r="H20" s="15">
        <v>3.1266386950016023</v>
      </c>
      <c r="I20" s="15">
        <v>1.4380101008415223</v>
      </c>
      <c r="J20" s="15">
        <v>4.3672518895065062</v>
      </c>
      <c r="K20" s="15">
        <v>2.3764417450560806</v>
      </c>
      <c r="L20" s="15">
        <v>0.21820234123938054</v>
      </c>
      <c r="M20" s="15">
        <v>4.1490495482671257</v>
      </c>
      <c r="N20" s="17">
        <v>9114.8365397996913</v>
      </c>
      <c r="O20" s="17">
        <v>6704.0574726387849</v>
      </c>
      <c r="Q20" s="14">
        <v>0.13705005073755183</v>
      </c>
      <c r="R20" s="15">
        <v>7.4220640372198887E-2</v>
      </c>
      <c r="S20" s="15">
        <v>4.6576762432494097E-2</v>
      </c>
      <c r="U20" s="43" t="s">
        <v>67</v>
      </c>
      <c r="V20" s="74" t="s">
        <v>175</v>
      </c>
    </row>
    <row r="21" spans="2:22" x14ac:dyDescent="0.4">
      <c r="B21" s="1"/>
      <c r="C21" s="14">
        <v>0.14727275911324655</v>
      </c>
      <c r="D21" s="15">
        <v>1.215885635958335</v>
      </c>
      <c r="E21" s="16">
        <v>14.949331197164334</v>
      </c>
      <c r="F21" s="15">
        <v>7.3123675367419052</v>
      </c>
      <c r="G21" s="15">
        <v>1.7994980415920689</v>
      </c>
      <c r="H21" s="15">
        <v>3.089360909938812</v>
      </c>
      <c r="I21" s="15">
        <v>1.4256934367418288</v>
      </c>
      <c r="J21" s="15">
        <v>4.4010026383929919</v>
      </c>
      <c r="K21" s="15">
        <v>2.4433159014605952</v>
      </c>
      <c r="L21" s="15">
        <v>0.3014207109041882</v>
      </c>
      <c r="M21" s="15">
        <v>4.0995819274888037</v>
      </c>
      <c r="N21" s="17">
        <v>11628.695573629968</v>
      </c>
      <c r="O21" s="17">
        <v>8553.0270473889141</v>
      </c>
      <c r="Q21" s="14">
        <v>0.14727275911324655</v>
      </c>
      <c r="R21" s="15">
        <v>8.6528578841656476E-2</v>
      </c>
      <c r="S21" s="15">
        <v>5.2645592717149081E-2</v>
      </c>
      <c r="U21" s="43" t="s">
        <v>156</v>
      </c>
      <c r="V21" s="74" t="s">
        <v>177</v>
      </c>
    </row>
    <row r="22" spans="2:22" x14ac:dyDescent="0.4">
      <c r="B22" s="1"/>
      <c r="C22" s="14">
        <v>0.15189488983140209</v>
      </c>
      <c r="D22" s="15">
        <v>1.254046001674072</v>
      </c>
      <c r="E22" s="16">
        <v>15.418513436692832</v>
      </c>
      <c r="F22" s="15">
        <v>7.5418649591948137</v>
      </c>
      <c r="G22" s="15">
        <v>1.8559749842757298</v>
      </c>
      <c r="H22" s="15">
        <v>3.0735386512279503</v>
      </c>
      <c r="I22" s="15">
        <v>1.4204487525224685</v>
      </c>
      <c r="J22" s="15">
        <v>4.4234380208888586</v>
      </c>
      <c r="K22" s="15">
        <v>2.479787725306684</v>
      </c>
      <c r="L22" s="15">
        <v>0.34485223070936843</v>
      </c>
      <c r="M22" s="15">
        <v>4.0785857901794902</v>
      </c>
      <c r="N22" s="17">
        <v>12948.757739989738</v>
      </c>
      <c r="O22" s="17">
        <v>9523.9465578035743</v>
      </c>
      <c r="Q22" s="14">
        <v>0.15189488983140209</v>
      </c>
      <c r="R22" s="15">
        <v>9.6134947280340097E-2</v>
      </c>
      <c r="S22" s="15">
        <v>5.9211757569855222E-2</v>
      </c>
      <c r="T22" s="6"/>
      <c r="U22" s="43" t="s">
        <v>178</v>
      </c>
      <c r="V22" s="74" t="s">
        <v>179</v>
      </c>
    </row>
    <row r="23" spans="2:22" x14ac:dyDescent="0.4">
      <c r="B23" s="1"/>
      <c r="C23" s="14">
        <v>0.15661247192888669</v>
      </c>
      <c r="D23" s="15">
        <v>1.2929944151031634</v>
      </c>
      <c r="E23" s="16">
        <v>15.897384734071597</v>
      </c>
      <c r="F23" s="15">
        <v>7.7761017208965111</v>
      </c>
      <c r="G23" s="15">
        <v>1.9136182293441915</v>
      </c>
      <c r="H23" s="15">
        <v>3.0579953143596654</v>
      </c>
      <c r="I23" s="15">
        <v>1.4152863144874568</v>
      </c>
      <c r="J23" s="15">
        <v>4.454588676985292</v>
      </c>
      <c r="K23" s="15">
        <v>2.5247138341548712</v>
      </c>
      <c r="L23" s="15">
        <v>0.39662889483001607</v>
      </c>
      <c r="M23" s="15">
        <v>4.057959782155276</v>
      </c>
      <c r="N23" s="17">
        <v>14450.248077819761</v>
      </c>
      <c r="O23" s="17">
        <v>10628.308383215475</v>
      </c>
      <c r="Q23" s="14">
        <v>0.15661247192888669</v>
      </c>
      <c r="R23" s="15">
        <v>9.7925829108593945E-2</v>
      </c>
      <c r="S23" s="15">
        <v>5.7198151310918384E-2</v>
      </c>
      <c r="T23" s="1"/>
      <c r="U23" s="43" t="s">
        <v>68</v>
      </c>
      <c r="V23" s="74" t="s">
        <v>163</v>
      </c>
    </row>
    <row r="24" spans="2:22" x14ac:dyDescent="0.4">
      <c r="B24" s="9"/>
      <c r="T24" s="1"/>
      <c r="U24" s="43" t="s">
        <v>53</v>
      </c>
      <c r="V24" s="74" t="s">
        <v>115</v>
      </c>
    </row>
    <row r="25" spans="2:22" x14ac:dyDescent="0.4">
      <c r="B25" s="9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44"/>
      <c r="S25" s="44"/>
      <c r="T25" s="1"/>
      <c r="U25" s="43" t="s">
        <v>157</v>
      </c>
      <c r="V25" s="74" t="s">
        <v>117</v>
      </c>
    </row>
    <row r="26" spans="2:22" x14ac:dyDescent="0.4">
      <c r="B26" s="41"/>
      <c r="C26" s="3" t="s">
        <v>84</v>
      </c>
      <c r="D26" s="7">
        <v>866</v>
      </c>
      <c r="F26" s="9"/>
      <c r="G26" s="3" t="s">
        <v>187</v>
      </c>
      <c r="H26" s="8">
        <v>0.32700000000000001</v>
      </c>
      <c r="I26" s="1"/>
      <c r="J26" s="3" t="s">
        <v>85</v>
      </c>
      <c r="K26" s="3">
        <v>705</v>
      </c>
      <c r="L26" s="9"/>
      <c r="M26" s="3" t="s">
        <v>198</v>
      </c>
      <c r="N26" s="46">
        <v>11.5</v>
      </c>
      <c r="O26" s="1"/>
      <c r="P26" s="9"/>
      <c r="Q26" s="66" t="s">
        <v>195</v>
      </c>
      <c r="R26" s="10" t="s">
        <v>86</v>
      </c>
      <c r="S26" s="1"/>
      <c r="T26" s="1"/>
      <c r="U26" s="43" t="s">
        <v>158</v>
      </c>
      <c r="V26" s="74" t="s">
        <v>199</v>
      </c>
    </row>
    <row r="27" spans="2:22" ht="20.25" x14ac:dyDescent="0.4">
      <c r="B27" s="9"/>
      <c r="C27" s="3" t="s">
        <v>2</v>
      </c>
      <c r="D27" s="7" t="s">
        <v>76</v>
      </c>
      <c r="F27" s="9"/>
      <c r="G27" s="66" t="s">
        <v>188</v>
      </c>
      <c r="H27" s="57">
        <v>2.5000000000000001E-4</v>
      </c>
      <c r="I27" s="1"/>
      <c r="J27" s="3" t="s">
        <v>190</v>
      </c>
      <c r="K27" s="47">
        <v>0.20300000000000001</v>
      </c>
      <c r="L27" s="9"/>
      <c r="M27" s="3" t="s">
        <v>123</v>
      </c>
      <c r="N27" s="45">
        <f>9.79754*101.982385374288</f>
        <v>999.17650000000162</v>
      </c>
      <c r="O27" s="1"/>
      <c r="P27" s="9"/>
      <c r="Q27" s="3" t="s">
        <v>208</v>
      </c>
      <c r="R27" s="8">
        <f>9.79754*104.625</f>
        <v>1025.0676225</v>
      </c>
      <c r="S27" s="1"/>
      <c r="T27" s="1"/>
      <c r="U27" s="43" t="s">
        <v>145</v>
      </c>
      <c r="V27" s="74" t="s">
        <v>180</v>
      </c>
    </row>
    <row r="28" spans="2:22" x14ac:dyDescent="0.4">
      <c r="B28" s="9"/>
      <c r="C28" s="3"/>
      <c r="D28" s="59"/>
      <c r="F28" s="9"/>
      <c r="G28" s="3" t="s">
        <v>189</v>
      </c>
      <c r="H28" s="58">
        <v>9.378187500000001</v>
      </c>
      <c r="I28" s="7"/>
      <c r="J28" s="3" t="s">
        <v>191</v>
      </c>
      <c r="K28" s="45">
        <v>40</v>
      </c>
      <c r="L28" s="9"/>
      <c r="M28" s="3" t="s">
        <v>193</v>
      </c>
      <c r="N28" s="10" t="s">
        <v>87</v>
      </c>
      <c r="O28" s="1"/>
      <c r="P28" s="9"/>
      <c r="Q28" s="3" t="s">
        <v>125</v>
      </c>
      <c r="R28" s="10" t="s">
        <v>88</v>
      </c>
      <c r="S28" s="1"/>
      <c r="T28" s="9"/>
      <c r="U28" s="54" t="s">
        <v>146</v>
      </c>
      <c r="V28" s="74" t="s">
        <v>202</v>
      </c>
    </row>
    <row r="29" spans="2:22" x14ac:dyDescent="0.4">
      <c r="B29" s="9"/>
      <c r="C29" s="3" t="s">
        <v>6</v>
      </c>
      <c r="D29" s="3" t="s">
        <v>7</v>
      </c>
      <c r="F29" s="9"/>
      <c r="G29" s="3"/>
      <c r="H29" s="58"/>
      <c r="I29" s="1"/>
      <c r="J29" s="3"/>
      <c r="K29" s="8"/>
      <c r="L29" s="9"/>
      <c r="M29" s="3" t="s">
        <v>194</v>
      </c>
      <c r="N29" s="47">
        <v>6.9570249999999998</v>
      </c>
      <c r="O29" s="1"/>
      <c r="P29" s="9"/>
      <c r="Q29" s="3"/>
      <c r="R29" s="58"/>
      <c r="S29" s="1"/>
      <c r="T29" s="9"/>
      <c r="U29" s="54" t="s">
        <v>147</v>
      </c>
      <c r="V29" s="74" t="s">
        <v>181</v>
      </c>
    </row>
    <row r="30" spans="2:22" x14ac:dyDescent="0.4">
      <c r="B30" s="9"/>
      <c r="C30" s="18"/>
      <c r="D30" s="9"/>
      <c r="E30" s="9"/>
      <c r="F30" s="9"/>
      <c r="G30" s="9"/>
      <c r="H30" s="41"/>
      <c r="I30" s="49"/>
      <c r="J30" s="9"/>
      <c r="K30" s="9"/>
      <c r="L30" s="9"/>
      <c r="M30" s="9"/>
      <c r="N30" s="50"/>
      <c r="O30" s="50"/>
      <c r="P30" s="9"/>
      <c r="Q30" s="49"/>
      <c r="R30" s="9"/>
      <c r="S30" s="1"/>
      <c r="T30" s="9"/>
      <c r="U30" s="69" t="s">
        <v>148</v>
      </c>
      <c r="V30" s="74" t="s">
        <v>206</v>
      </c>
    </row>
    <row r="31" spans="2:22" x14ac:dyDescent="0.4">
      <c r="B31" s="9"/>
      <c r="C31" s="43" t="s">
        <v>126</v>
      </c>
      <c r="D31" s="43" t="s">
        <v>155</v>
      </c>
      <c r="E31" s="43" t="s">
        <v>63</v>
      </c>
      <c r="F31" s="43" t="s">
        <v>64</v>
      </c>
      <c r="G31" s="43" t="s">
        <v>65</v>
      </c>
      <c r="H31" s="43" t="s">
        <v>66</v>
      </c>
      <c r="I31" s="43" t="s">
        <v>67</v>
      </c>
      <c r="J31" s="43" t="s">
        <v>139</v>
      </c>
      <c r="K31" s="43" t="s">
        <v>140</v>
      </c>
      <c r="L31" s="43" t="s">
        <v>68</v>
      </c>
      <c r="M31" s="43" t="s">
        <v>141</v>
      </c>
      <c r="N31" s="43" t="s">
        <v>142</v>
      </c>
      <c r="O31" s="43" t="s">
        <v>69</v>
      </c>
      <c r="P31" s="43" t="s">
        <v>143</v>
      </c>
      <c r="Q31" s="12" t="s">
        <v>144</v>
      </c>
      <c r="R31" s="43" t="s">
        <v>145</v>
      </c>
      <c r="S31" s="49"/>
      <c r="T31" s="9"/>
      <c r="U31" s="69" t="s">
        <v>182</v>
      </c>
      <c r="V31" s="74" t="s">
        <v>121</v>
      </c>
    </row>
    <row r="32" spans="2:22" ht="19.5" thickBot="1" x14ac:dyDescent="0.45">
      <c r="B32" s="9"/>
      <c r="C32" s="13"/>
      <c r="D32" s="13" t="s">
        <v>70</v>
      </c>
      <c r="E32" s="13" t="s">
        <v>89</v>
      </c>
      <c r="F32" s="13" t="s">
        <v>89</v>
      </c>
      <c r="G32" s="13" t="s">
        <v>91</v>
      </c>
      <c r="H32" s="13" t="s">
        <v>71</v>
      </c>
      <c r="I32" s="13"/>
      <c r="J32" s="13"/>
      <c r="K32" s="13" t="s">
        <v>89</v>
      </c>
      <c r="L32" s="13" t="s">
        <v>89</v>
      </c>
      <c r="M32" s="13" t="s">
        <v>72</v>
      </c>
      <c r="N32" s="13" t="s">
        <v>72</v>
      </c>
      <c r="O32" s="13"/>
      <c r="P32" s="13"/>
      <c r="Q32" s="13"/>
      <c r="R32" s="13" t="s">
        <v>70</v>
      </c>
      <c r="S32" s="49"/>
      <c r="T32" s="9"/>
      <c r="U32" s="69" t="s">
        <v>150</v>
      </c>
      <c r="V32" s="74" t="s">
        <v>183</v>
      </c>
    </row>
    <row r="33" spans="2:22" ht="19.5" thickTop="1" x14ac:dyDescent="0.4">
      <c r="B33" s="9"/>
      <c r="C33" s="14">
        <v>0.11875750761453496</v>
      </c>
      <c r="D33" s="15">
        <v>0.98046338331783112</v>
      </c>
      <c r="E33" s="15">
        <v>9.4107401274503903</v>
      </c>
      <c r="F33" s="15">
        <v>12.203071101044545</v>
      </c>
      <c r="G33" s="15">
        <v>0.31855308675461674</v>
      </c>
      <c r="H33" s="16">
        <v>5.5110840438489648</v>
      </c>
      <c r="I33" s="15">
        <v>0.98564827464066795</v>
      </c>
      <c r="J33" s="15">
        <v>0.99448117261929636</v>
      </c>
      <c r="K33" s="15">
        <v>19.509977535910316</v>
      </c>
      <c r="L33" s="15">
        <v>9.2636881969047256</v>
      </c>
      <c r="M33" s="14">
        <v>4.3317450161775017</v>
      </c>
      <c r="N33" s="14">
        <v>2.2749545814112695</v>
      </c>
      <c r="O33" s="14">
        <v>0.37207714015016191</v>
      </c>
      <c r="P33" s="14">
        <v>0.23679291876762423</v>
      </c>
      <c r="Q33" s="14">
        <v>0.29329667282143573</v>
      </c>
      <c r="R33" s="14">
        <v>0.41626132320298997</v>
      </c>
      <c r="S33" s="49"/>
      <c r="T33" s="9"/>
      <c r="U33" s="69" t="s">
        <v>151</v>
      </c>
      <c r="V33" s="74" t="s">
        <v>184</v>
      </c>
    </row>
    <row r="34" spans="2:22" x14ac:dyDescent="0.4">
      <c r="B34" s="9"/>
      <c r="C34" s="14">
        <v>0.13766163691697064</v>
      </c>
      <c r="D34" s="15">
        <v>1.136536097766373</v>
      </c>
      <c r="E34" s="15">
        <v>12.595695014512197</v>
      </c>
      <c r="F34" s="15">
        <v>16.971394408128528</v>
      </c>
      <c r="G34" s="15">
        <v>0.43679268681376765</v>
      </c>
      <c r="H34" s="16">
        <v>6.4773039772727268</v>
      </c>
      <c r="I34" s="15">
        <v>0.9603386183006275</v>
      </c>
      <c r="J34" s="15">
        <v>1.0016717302537159</v>
      </c>
      <c r="K34" s="15">
        <v>26.424423929778989</v>
      </c>
      <c r="L34" s="15">
        <v>12.024577196824014</v>
      </c>
      <c r="M34" s="14">
        <v>4.3662433103729388</v>
      </c>
      <c r="N34" s="14">
        <v>2.3793606488921535</v>
      </c>
      <c r="O34" s="14">
        <v>0.36788577831013469</v>
      </c>
      <c r="P34" s="14">
        <v>0.23839799909679771</v>
      </c>
      <c r="Q34" s="14">
        <v>0.29475997232474077</v>
      </c>
      <c r="R34" s="14">
        <v>0.4837303270511526</v>
      </c>
      <c r="S34" s="49"/>
      <c r="T34" s="9"/>
      <c r="U34" s="69" t="s">
        <v>185</v>
      </c>
      <c r="V34" s="74" t="s">
        <v>203</v>
      </c>
    </row>
    <row r="35" spans="2:22" x14ac:dyDescent="0.4">
      <c r="B35" s="9"/>
      <c r="C35" s="14">
        <v>0.15389400320992572</v>
      </c>
      <c r="D35" s="15">
        <v>1.2705507053017802</v>
      </c>
      <c r="E35" s="15">
        <v>15.278939683408952</v>
      </c>
      <c r="F35" s="15">
        <v>22.250911258540214</v>
      </c>
      <c r="G35" s="15">
        <v>0.560355313558493</v>
      </c>
      <c r="H35" s="16">
        <v>7.2954591194968552</v>
      </c>
      <c r="I35" s="15">
        <v>0.96629431834793156</v>
      </c>
      <c r="J35" s="15">
        <v>0.99119748736635316</v>
      </c>
      <c r="K35" s="15">
        <v>33.533203499222147</v>
      </c>
      <c r="L35" s="15">
        <v>14.642205726387857</v>
      </c>
      <c r="M35" s="14">
        <v>4.4336347702730494</v>
      </c>
      <c r="N35" s="14">
        <v>2.4976970832128123</v>
      </c>
      <c r="O35" s="14">
        <v>0.3467869654187084</v>
      </c>
      <c r="P35" s="14">
        <v>0.24638608820814706</v>
      </c>
      <c r="Q35" s="14">
        <v>0.30198433694159715</v>
      </c>
      <c r="R35" s="14">
        <v>0.51358393626547105</v>
      </c>
      <c r="S35" s="49"/>
      <c r="T35" s="9"/>
      <c r="U35" s="69" t="s">
        <v>153</v>
      </c>
      <c r="V35" s="74" t="s">
        <v>197</v>
      </c>
    </row>
    <row r="36" spans="2:22" x14ac:dyDescent="0.4">
      <c r="B36" s="9"/>
      <c r="C36" s="60"/>
      <c r="D36" s="18"/>
      <c r="E36" s="53"/>
      <c r="F36" s="52"/>
      <c r="G36" s="60"/>
      <c r="H36" s="52"/>
      <c r="I36" s="61"/>
      <c r="J36" s="52"/>
      <c r="K36" s="52"/>
      <c r="L36" s="52"/>
      <c r="M36" s="52"/>
      <c r="N36" s="52"/>
      <c r="O36" s="53"/>
      <c r="P36" s="52"/>
      <c r="Q36" s="18"/>
      <c r="R36" s="18"/>
      <c r="S36" s="49"/>
      <c r="T36" s="9"/>
      <c r="U36" s="39" t="s">
        <v>186</v>
      </c>
    </row>
    <row r="37" spans="2:22" x14ac:dyDescent="0.4">
      <c r="B37" s="9"/>
      <c r="C37" s="60"/>
      <c r="D37" s="18"/>
      <c r="E37" s="53"/>
      <c r="F37" s="52"/>
      <c r="G37" s="60"/>
      <c r="H37" s="52"/>
      <c r="I37" s="52"/>
      <c r="J37" s="52"/>
      <c r="K37" s="52"/>
      <c r="L37" s="52"/>
      <c r="M37" s="52"/>
      <c r="N37" s="52"/>
      <c r="O37" s="53"/>
      <c r="R37" s="18"/>
      <c r="S37" s="49"/>
      <c r="T37" s="9"/>
    </row>
    <row r="38" spans="2:22" x14ac:dyDescent="0.4">
      <c r="B38" s="9"/>
      <c r="C38" s="72" t="s">
        <v>126</v>
      </c>
      <c r="D38" s="54" t="s">
        <v>146</v>
      </c>
      <c r="E38" s="54" t="s">
        <v>147</v>
      </c>
      <c r="F38" s="69" t="s">
        <v>148</v>
      </c>
      <c r="G38" s="69" t="s">
        <v>149</v>
      </c>
      <c r="H38" s="69" t="s">
        <v>151</v>
      </c>
      <c r="I38" s="69" t="s">
        <v>152</v>
      </c>
      <c r="J38" s="69" t="s">
        <v>153</v>
      </c>
      <c r="K38" s="43" t="s">
        <v>127</v>
      </c>
      <c r="R38" s="44"/>
      <c r="S38" s="49"/>
      <c r="T38" s="9"/>
    </row>
    <row r="39" spans="2:22" ht="19.5" thickBot="1" x14ac:dyDescent="0.45">
      <c r="B39" s="9"/>
      <c r="C39" s="73"/>
      <c r="D39" s="55"/>
      <c r="E39" s="55"/>
      <c r="F39" s="55"/>
      <c r="G39" s="55"/>
      <c r="H39" s="55"/>
      <c r="I39" s="55"/>
      <c r="J39" s="55" t="s">
        <v>73</v>
      </c>
      <c r="K39" s="55" t="s">
        <v>74</v>
      </c>
      <c r="R39" s="44"/>
      <c r="S39" s="49"/>
      <c r="T39" s="9"/>
    </row>
    <row r="40" spans="2:22" ht="19.5" thickTop="1" x14ac:dyDescent="0.4">
      <c r="B40" s="9"/>
      <c r="C40" s="14">
        <v>0.11875750761453496</v>
      </c>
      <c r="D40" s="15">
        <v>0.82759801404381428</v>
      </c>
      <c r="E40" s="15">
        <v>0.42455570527721886</v>
      </c>
      <c r="F40" s="15">
        <v>0.96321178469324764</v>
      </c>
      <c r="G40" s="51">
        <v>0.47809554243510782</v>
      </c>
      <c r="H40" s="15">
        <v>1.949327270265804</v>
      </c>
      <c r="I40" s="15">
        <v>0.89767936140439819</v>
      </c>
      <c r="J40" s="15">
        <v>0.19685036176039872</v>
      </c>
      <c r="K40" s="16">
        <v>12.054811250696284</v>
      </c>
      <c r="R40" s="44"/>
      <c r="S40" s="49"/>
    </row>
    <row r="41" spans="2:22" x14ac:dyDescent="0.4">
      <c r="B41" s="9"/>
      <c r="C41" s="14">
        <v>0.13766163691697064</v>
      </c>
      <c r="D41" s="15">
        <v>0.81482573456919116</v>
      </c>
      <c r="E41" s="15">
        <v>0.42561809343480128</v>
      </c>
      <c r="F41" s="15">
        <v>0.97522338557565325</v>
      </c>
      <c r="G41" s="51">
        <v>0.47355151440252058</v>
      </c>
      <c r="H41" s="15">
        <v>1.9144527620840233</v>
      </c>
      <c r="I41" s="15">
        <v>0.88412972419541391</v>
      </c>
      <c r="J41" s="15">
        <v>0.23136276293614613</v>
      </c>
      <c r="K41" s="16">
        <v>13.973727495884708</v>
      </c>
      <c r="R41" s="44"/>
      <c r="S41" s="49"/>
    </row>
    <row r="42" spans="2:22" x14ac:dyDescent="0.4">
      <c r="C42" s="14">
        <v>0.15389400320992572</v>
      </c>
      <c r="D42" s="15">
        <v>0.82038275213591305</v>
      </c>
      <c r="E42" s="15">
        <v>0.40422151915887922</v>
      </c>
      <c r="F42" s="15">
        <v>0.98798097248752526</v>
      </c>
      <c r="G42" s="51">
        <v>0.45031318337955351</v>
      </c>
      <c r="H42" s="15">
        <v>2.0295375511996472</v>
      </c>
      <c r="I42" s="15">
        <v>0.90294299551622648</v>
      </c>
      <c r="J42" s="15">
        <v>0.26058643915692636</v>
      </c>
      <c r="K42" s="16">
        <v>15.621439002671066</v>
      </c>
      <c r="R42" s="44"/>
      <c r="S42" s="4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dimensions</vt:lpstr>
      <vt:lpstr>POT</vt:lpstr>
      <vt:lpstr>Designed full</vt:lpstr>
      <vt:lpstr>Ballast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kuroda</cp:lastModifiedBy>
  <cp:lastPrinted>2023-04-18T05:56:00Z</cp:lastPrinted>
  <dcterms:created xsi:type="dcterms:W3CDTF">2019-04-04T07:45:53Z</dcterms:created>
  <dcterms:modified xsi:type="dcterms:W3CDTF">2023-04-19T06:48:02Z</dcterms:modified>
</cp:coreProperties>
</file>